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5"/>
  </bookViews>
  <sheets>
    <sheet name="1 lentelė" sheetId="1" r:id="rId1"/>
    <sheet name="2 lentelė" sheetId="2" r:id="rId2"/>
    <sheet name="3 lentelė" sheetId="3" r:id="rId3"/>
    <sheet name="4 lentelė" sheetId="4" r:id="rId4"/>
    <sheet name="5 lentelė" sheetId="5" r:id="rId5"/>
    <sheet name="6 lentelė" sheetId="6" r:id="rId6"/>
    <sheet name="7 lentelė" sheetId="7" r:id="rId7"/>
  </sheets>
  <externalReferences>
    <externalReference r:id="rId10"/>
    <externalReference r:id="rId11"/>
  </externalReferences>
  <definedNames>
    <definedName name="_xlnm._FilterDatabase" localSheetId="0" hidden="1">'1 lentelė'!$A$4:$R$44</definedName>
    <definedName name="_xlnm._FilterDatabase" localSheetId="1" hidden="1">'2 lentelė'!$A$4:$T$375</definedName>
    <definedName name="_xlnm._FilterDatabase" localSheetId="2" hidden="1">'3 lentelė'!$A$3:$Y$378</definedName>
    <definedName name="_xlfn.IFERROR" hidden="1">#NAME?</definedName>
    <definedName name="_xlnm.Print_Area" localSheetId="0">'1 lentelė'!$A$2:$R$44</definedName>
    <definedName name="_xlnm.Print_Area" localSheetId="1">'2 lentelė'!$A$1:$T$683</definedName>
    <definedName name="_xlnm.Print_Area" localSheetId="2">'3 lentelė'!$B$1:$AC$380</definedName>
  </definedNames>
  <calcPr fullCalcOnLoad="1"/>
</workbook>
</file>

<file path=xl/comments2.xml><?xml version="1.0" encoding="utf-8"?>
<comments xmlns="http://schemas.openxmlformats.org/spreadsheetml/2006/main">
  <authors>
    <author>Vida Verbaitė</author>
  </authors>
  <commentList>
    <comment ref="L132" authorId="0">
      <text>
        <r>
          <rPr>
            <b/>
            <sz val="9"/>
            <rFont val="Tahoma"/>
            <family val="2"/>
          </rPr>
          <t>Vida Verbaitė:</t>
        </r>
        <r>
          <rPr>
            <sz val="9"/>
            <rFont val="Tahoma"/>
            <family val="2"/>
          </rPr>
          <t xml:space="preserve">
buvo tech. Klaida ištaisyta
</t>
        </r>
      </text>
    </comment>
    <comment ref="C20" authorId="0">
      <text>
        <r>
          <rPr>
            <b/>
            <sz val="9"/>
            <rFont val="Tahoma"/>
            <family val="2"/>
          </rPr>
          <t>Vida Verbaitė:</t>
        </r>
        <r>
          <rPr>
            <sz val="9"/>
            <rFont val="Tahoma"/>
            <family val="2"/>
          </rPr>
          <t xml:space="preserve">
Pateikta paraiška 2018-10-15
</t>
        </r>
      </text>
    </comment>
  </commentList>
</comments>
</file>

<file path=xl/sharedStrings.xml><?xml version="1.0" encoding="utf-8"?>
<sst xmlns="http://schemas.openxmlformats.org/spreadsheetml/2006/main" count="10156" uniqueCount="1850">
  <si>
    <t>1.1</t>
  </si>
  <si>
    <t/>
  </si>
  <si>
    <t>1.1 Tikslas: Užtikrinti tvarų regiono ekonomikos augimą</t>
  </si>
  <si>
    <t>1.1.1</t>
  </si>
  <si>
    <t>1.1.1 Uždavinys: Padidinti privačių investicijų srautus periferinėje regiono dalyje</t>
  </si>
  <si>
    <t>1.1.1.1</t>
  </si>
  <si>
    <t>1.1.1.1 Teritorijų paruošimas pramonės plėtrai</t>
  </si>
  <si>
    <t>1.1.1.2</t>
  </si>
  <si>
    <t>1.1.1.2 Apleistų teritorijų konversija naujai socialinei ir ekonominei veiklai</t>
  </si>
  <si>
    <t>Trakų rajono savivaldybės administracija</t>
  </si>
  <si>
    <t>VRM</t>
  </si>
  <si>
    <t>Trakų r. sav.</t>
  </si>
  <si>
    <t>07.1.1-CPVA-R-905</t>
  </si>
  <si>
    <t>R</t>
  </si>
  <si>
    <t>ITI</t>
  </si>
  <si>
    <t>–</t>
  </si>
  <si>
    <t>2017 m. IV ketv.</t>
  </si>
  <si>
    <t>2018 m. I ketv.</t>
  </si>
  <si>
    <t>2018 m. II ketv.</t>
  </si>
  <si>
    <t>1.1.1.2.2</t>
  </si>
  <si>
    <t>Tolerancijos centro įkūrimas, rekonstruojant buvusios Ukmergės dailės mokyklos pastatą</t>
  </si>
  <si>
    <t>Ukmergės rajono savivaldybės administracija</t>
  </si>
  <si>
    <t>Ukmergės r. sav.</t>
  </si>
  <si>
    <t>1.1.1.2.3</t>
  </si>
  <si>
    <t>Ukmergės miesto buvusio karinio miestelio ir šalia esančių teritorijų viešųjų erdvių infrastruktūros vystymas</t>
  </si>
  <si>
    <t>2016 m. IV ketv.</t>
  </si>
  <si>
    <t>2018 m. III ketv.</t>
  </si>
  <si>
    <t>2018 m. IV ketv.</t>
  </si>
  <si>
    <t>1.1.1.3</t>
  </si>
  <si>
    <t>1.1.1.3 Paslaugų ir aptarnavimo kokybės gerinimas</t>
  </si>
  <si>
    <t>1.1.1.3.1</t>
  </si>
  <si>
    <t>Trakų rajono savivaldybės administracijos teikiamų paslaugų ir asmenų aptarnavimo kokybės gerinimas</t>
  </si>
  <si>
    <t>10.1.3-ESFA-R-920</t>
  </si>
  <si>
    <t>2017 m. III ketv.</t>
  </si>
  <si>
    <t>1.1.1.3.2</t>
  </si>
  <si>
    <t>Paslaugų ir asmenų aptarnavimo kokybės gerinimas Elektrėnų savivaldybėje</t>
  </si>
  <si>
    <t>Elektrėnų savivaldybės administracija</t>
  </si>
  <si>
    <t>Elektrėnų sav.</t>
  </si>
  <si>
    <t>1.1.1.3.3</t>
  </si>
  <si>
    <t>Paslaugų ir asmenų aptarnavimo kokybės gerinimas Vilniaus rajono savivaldybėje</t>
  </si>
  <si>
    <t>Vilniaus rajono savivaldybės administracija</t>
  </si>
  <si>
    <t>Vilniaus r. sav.</t>
  </si>
  <si>
    <t>1.1.1.3.4</t>
  </si>
  <si>
    <t>Ukmergės rajono savivaldybės administracijos teikiamų paslaugų ir asmenų aptarnavimo kokybės gerinimas</t>
  </si>
  <si>
    <t>1.1.1.3.5</t>
  </si>
  <si>
    <t>Širvintų rajono savivaldybės administracijos teikiamų paslaugų ir asmenų aptarnavimo kokybės gerinimas</t>
  </si>
  <si>
    <t>Širvintų rajono savivaldybės administracija</t>
  </si>
  <si>
    <t>Širvintų r. sav.</t>
  </si>
  <si>
    <t>1.1.1.3.6</t>
  </si>
  <si>
    <t>Paslaugų ir asmenų aptarnavimo kokybės gerinimas Švenčionių rajono savivaldybėje</t>
  </si>
  <si>
    <t>Švenčionių rajono savivaldybės administracija</t>
  </si>
  <si>
    <t>Švenčionių r. sav.</t>
  </si>
  <si>
    <t>1.1.1.3.7</t>
  </si>
  <si>
    <t>VšĮ Antakalnio poliklinikos ir VšĮ Nemenčinės poliklinikos pacientų srautų valdymas</t>
  </si>
  <si>
    <t>VšĮ Antakalnio poliklinika</t>
  </si>
  <si>
    <t>Vilniaus m. sav.</t>
  </si>
  <si>
    <t>1.1.1.3.8</t>
  </si>
  <si>
    <t>Paslaugų ir asmenų aptarnavimo kokybės gerinimas Šalčininkų rajono savivaldybėje</t>
  </si>
  <si>
    <t>Šalčininkų rajono savivaldybės administracija</t>
  </si>
  <si>
    <t>Šalčininkų r. sav.</t>
  </si>
  <si>
    <t>1.1.1.3.9</t>
  </si>
  <si>
    <t>Paslaugų ir asmenų aptarnavimo kokybės gerinimas Vilniaus miesto savivaldybėje (I etapas)</t>
  </si>
  <si>
    <t>Vilniaus miesto savivaldybės administracija</t>
  </si>
  <si>
    <t>1.1.1.3.10</t>
  </si>
  <si>
    <t>Paslaugų ir asmenų aptarnavimo kokybės gerinimas Vilniaus miesto savivaldybėje (II etapas)</t>
  </si>
  <si>
    <t>2019 m. I ketv.</t>
  </si>
  <si>
    <t>2019 m. III ketv.</t>
  </si>
  <si>
    <t>1.1.1.4</t>
  </si>
  <si>
    <t>1.1.1.4 Inovatyvios paslaugos, paslaugos verslui</t>
  </si>
  <si>
    <t>1.1.2</t>
  </si>
  <si>
    <t>1.1.2 Uždavinys: Paskatinti regiono ekonominės veiklos įvairovės augimą ir tarptautinio konkurencingumo didėjimą, skatinant kūryba ir aukštųjų technologijų naudojimu pagrįstų verslų plėtrą</t>
  </si>
  <si>
    <t>Paskatinti regiono ekonominės veiklos įvairovės augimą ir tarptautinio konkurencingumo didėjimą, skatinant kūryba ir aukštųjų technologijų naudojimu pagrįstų verslų plėts administracija</t>
  </si>
  <si>
    <t>1.1.2.1</t>
  </si>
  <si>
    <t>1.1.2.1 Infrastruktūros kūrybinei veiklai sukūrimas</t>
  </si>
  <si>
    <t>1.1.2.2</t>
  </si>
  <si>
    <t>1.1.2.2 Inovatyvių paslaugų plėtojimas</t>
  </si>
  <si>
    <t>1.1.2.2.1</t>
  </si>
  <si>
    <t>Keistuolių teatro patalpų atnaujinimas</t>
  </si>
  <si>
    <t>VšĮ Vilniaus keistuolių teatras</t>
  </si>
  <si>
    <t>KM</t>
  </si>
  <si>
    <t>07.1.1-CPVA-V-304</t>
  </si>
  <si>
    <t>V</t>
  </si>
  <si>
    <t>2015 m. IV ketv.</t>
  </si>
  <si>
    <t>1.1.2.2.2</t>
  </si>
  <si>
    <t>Lietuvos nacionalinės filharmonijos įrangos atnaujinimas</t>
  </si>
  <si>
    <t>Koncertinė įstaiga Lietuvos NF</t>
  </si>
  <si>
    <t>1.1.2.2.3</t>
  </si>
  <si>
    <t>Šiuolaikinio meno centro modernizavimas</t>
  </si>
  <si>
    <t>VšĮ Šiuolaikinio meno centras</t>
  </si>
  <si>
    <t>1.1.2.2.4</t>
  </si>
  <si>
    <t>Valstybinio jaunimo teatro įrangos atnaujinimas</t>
  </si>
  <si>
    <t>Valstybinis jaunimo teatras</t>
  </si>
  <si>
    <t>1.1.2.2.5</t>
  </si>
  <si>
    <t>Lietuvos nacionalinio dramos teatro modernizavimas:</t>
  </si>
  <si>
    <t>Lietuvos nacionalinis dramos teatras</t>
  </si>
  <si>
    <t>1.1.2.2.6</t>
  </si>
  <si>
    <t>Vilniaus kongresų rūmų (Vilniaus g. 6) modernizavimas</t>
  </si>
  <si>
    <t>Koncertinė įstaiga Lietuvos valstybinis simfoninis orkestras</t>
  </si>
  <si>
    <t>1.1.2.2.7</t>
  </si>
  <si>
    <t>Lietuvos rusų dramos teatro modernizavimas</t>
  </si>
  <si>
    <t>Lietuvos rusų dramos teatras</t>
  </si>
  <si>
    <t>1.1.2.2.8</t>
  </si>
  <si>
    <t>Vilniaus apskrities Adomo Mickevičiaus viešosios bibliotekos modernizavimas</t>
  </si>
  <si>
    <t>A.Mickevičiaus viešoji biblioteka</t>
  </si>
  <si>
    <t>1.1.2.2.9</t>
  </si>
  <si>
    <t>Neformaliojo švietimo infrastruktūros sukūrimas ir įrengimas Šeškinės komplekso teritorijoje: futbolo ir lengvosios atletikos aikščių, fiziniam aktyvumui skirtų salių ir administracinių patalpų sukūrimas.</t>
  </si>
  <si>
    <t>07.1.1-CPVA-V-906</t>
  </si>
  <si>
    <t>2019 m. II ketv.</t>
  </si>
  <si>
    <t>1.1.2.2.10</t>
  </si>
  <si>
    <t>1.1.2.2.11</t>
  </si>
  <si>
    <t>1.1.2.2.12</t>
  </si>
  <si>
    <t>Sporto muziejaus Šeškinės komplekso teritorijoje statyba ir įrengimas.</t>
  </si>
  <si>
    <t>1.1.3</t>
  </si>
  <si>
    <t>1.1.3 Uždavinys: Paskatinti darbo jėgai imlių ŪM sektorių (turizmo, gyventojų aptarnavimo, transporto) smulkių ir vidutinių įmonių plėtrą</t>
  </si>
  <si>
    <t>Vilniaus miesto savivaldybės admiistracija</t>
  </si>
  <si>
    <t>1.1.3.1</t>
  </si>
  <si>
    <t>1.1.3.1 Viešųjų erdvių tvarkymas pritaikant gyventojų rekreacijai</t>
  </si>
  <si>
    <t>1.1.3.1.1</t>
  </si>
  <si>
    <t>Kompleksiškas Rūdiškių miesto sutvarkymas</t>
  </si>
  <si>
    <t>08.2.1-CPVA-R-908</t>
  </si>
  <si>
    <t>2016 m. III ketv.</t>
  </si>
  <si>
    <t>1.1.3.1.2</t>
  </si>
  <si>
    <t>Vilniaus istorinių Rasų kapinių koplyčių, tvorų, atskirų paminklų tvarkyba</t>
  </si>
  <si>
    <t>05.4.1-CPVA-R-302</t>
  </si>
  <si>
    <t>2017 m. I ketv.</t>
  </si>
  <si>
    <t>2017 m. II ketv.</t>
  </si>
  <si>
    <t>1.1.3.1.3</t>
  </si>
  <si>
    <t>Lietuvos nacionalinio operos ir baleto teatro modernizavimas</t>
  </si>
  <si>
    <t>Lietuvos nacionalinis operos ir baleto teatras</t>
  </si>
  <si>
    <t>1.1.3.1.4</t>
  </si>
  <si>
    <t>07.1.1-CPVA-R-904</t>
  </si>
  <si>
    <t>1.1.3.1.5</t>
  </si>
  <si>
    <t>Vilnios pakrančių tvarkymas Pietinėje tikslinėje teritorijoje</t>
  </si>
  <si>
    <t>1.1.3.1.6</t>
  </si>
  <si>
    <t>Centrinės gatvės – bulvaro su rekreacine įranga įrengimas Paplaujos rajone</t>
  </si>
  <si>
    <t>1.1.3.1.7</t>
  </si>
  <si>
    <t>Kultūrinį-istorinį reformacijos paveldą reprezentuojančio Reformatų sodo atkūrimas ir sutvarkymas</t>
  </si>
  <si>
    <t>1.1.3.1.8</t>
  </si>
  <si>
    <t>Neries krantinių modernizavimas, sukuriant inovatyvias erdves kūrybai, sąlygas aktyviam poilsiui, sveikatingumo renginiams Šiaurinėje teritorijoje</t>
  </si>
  <si>
    <t>1.1.3.1.9</t>
  </si>
  <si>
    <t>Neries slėnio rekreacinės paskirties takų ir jų jungčių, saugos ir kitos infrastruktūros įrengimas</t>
  </si>
  <si>
    <t>1.1.3.1.11</t>
  </si>
  <si>
    <t>Neries senvagės rekreacinės infrastruktūros įrengimas su aktyvaus poilsio ir pėsčiųjų bei dviračių trasomis</t>
  </si>
  <si>
    <t>1.1.3.1.12</t>
  </si>
  <si>
    <t>Japoniško sodo įkūrimas teritorijoje prie Lvovo ir Geležinio Vilko g.</t>
  </si>
  <si>
    <t>1.1.3.1.13</t>
  </si>
  <si>
    <t>1.1.3.1.15</t>
  </si>
  <si>
    <t>1.1.3.1.16</t>
  </si>
  <si>
    <t>Poilsio ir rekreacijos zonos prie Lentvario (Graužio) ežero sukūrimas</t>
  </si>
  <si>
    <t>1.1.3.1.17</t>
  </si>
  <si>
    <t>Daugiafunkcės laisvalaikio zonos Lentvario m. prie Bevardžio ežero įrengimas, kartu rekonstruojant į teritoriją vedančius privažiavimus</t>
  </si>
  <si>
    <t>1.1.3.1.18</t>
  </si>
  <si>
    <t>Šeimos parkų ir skverų įkūrimas, prieigų bei junties tarp jų infrastruktūros sutvarkymas Lentvario mieste</t>
  </si>
  <si>
    <t>1.1.3.1.19</t>
  </si>
  <si>
    <t>Ukmergės miesto viešųjų erdvių infrastruktūros sutvarkymas I: Kęstučio aikštės, Draugystės skvero ir Pilies parko su prieigomis įrengimas</t>
  </si>
  <si>
    <t>1.1.3.1.20</t>
  </si>
  <si>
    <t>Ukmergės miesto viešųjų erdvių infrastruktūros sutvarkymas II etapas: Ukmergės Vilniaus gatvės skvero ir Ligoninės parko su prieigomis infrastruktūros atnaujinimas bei įrengimas</t>
  </si>
  <si>
    <t>1.1.3.1.21</t>
  </si>
  <si>
    <t>1.1.3.2</t>
  </si>
  <si>
    <t>1.1.3.2 Bendruomenės traukos centrų kūrimas</t>
  </si>
  <si>
    <t>1.1.3.2.1</t>
  </si>
  <si>
    <t>Nemenčinės miesto viešųjų erdvių sutvarkymas: pagrindinės miesto aikštės, šaligatvių ir turgavietės</t>
  </si>
  <si>
    <t>2020 m. I ketv.</t>
  </si>
  <si>
    <t>1.1.3.2.2</t>
  </si>
  <si>
    <t>1.1.3.2.3</t>
  </si>
  <si>
    <t>Eišiškių Stanislovo Rapolionio gimnazijos „Vilties“ skyriaus pastato pritaikymas bendruomenės poreikiams</t>
  </si>
  <si>
    <t>1.1.3.2.4</t>
  </si>
  <si>
    <t>Baltosios Vokės daugiabučių gyvenamųjų namų kvartalo viešosios infrastruktūros sutvarkymas</t>
  </si>
  <si>
    <t>1.1.3.2.5</t>
  </si>
  <si>
    <t>Vievio miesto kompleksinė plėtra</t>
  </si>
  <si>
    <t>1.1.3.2.6</t>
  </si>
  <si>
    <t>Kompleksiškas Maišiagalos miestelio viešųjų erdvių -prekyvietės, skvero, sporto aikštyno bei šaligatvių sutvarkymas</t>
  </si>
  <si>
    <t>1.1.3.2.7</t>
  </si>
  <si>
    <t>Viešųjų erdvių tvarkymas Pietinėje tikslinėje teritorijoje prie rekonstruojamų Aukštaičių, Paupio ir Drujos gatvių</t>
  </si>
  <si>
    <t>1.1.3.2.8</t>
  </si>
  <si>
    <t>Misionierių sodų atkūrimas</t>
  </si>
  <si>
    <t>1.1.3.2.9</t>
  </si>
  <si>
    <t>1.1.3.2.11</t>
  </si>
  <si>
    <t>Kompleksinis teritorijos prie Širvintų tvenkinio sutvarkymas</t>
  </si>
  <si>
    <t>Širvintų rajono savivaldybė</t>
  </si>
  <si>
    <t>1.1.3.2.13</t>
  </si>
  <si>
    <t>Daugiafunkcių aikštelių prie Lentvario Motiejaus Šimelionio, Lentvario m. Versmės ir Henriko Senkevičiaus gimnazijų įrengimas</t>
  </si>
  <si>
    <t>1.1.3.2.14</t>
  </si>
  <si>
    <t>Širvintų miesto daugiabučių namų kiemų sutvarkymas</t>
  </si>
  <si>
    <t>1.1.3.2.15</t>
  </si>
  <si>
    <t>1.1.3.2.16</t>
  </si>
  <si>
    <t>Širvintų miesto centrinės aikštės įrengimas</t>
  </si>
  <si>
    <t>1.1.3.2.17</t>
  </si>
  <si>
    <t>Širvintų miesto laisvalaikio ir poilsio zonos įrengimas šalia Lauryno Stuokos - Gucevičiaus gimnazijos</t>
  </si>
  <si>
    <t>1.1.3.2.19</t>
  </si>
  <si>
    <t>Abromiškių svirno pritaikymas muziejaus veiklai</t>
  </si>
  <si>
    <t>1.1.3.2.20</t>
  </si>
  <si>
    <t>Užugirio (A. Smetonos) dvaro pritaikymas turizmo reikmėms (II etapas)</t>
  </si>
  <si>
    <t>1.1.3.2.21</t>
  </si>
  <si>
    <t>Šalčininkų rajono kultūros paveldo objekto - Jašiūnų dvaro sodybos - rūmų restauravimas. III etapas</t>
  </si>
  <si>
    <t>1.1.3.2.22</t>
  </si>
  <si>
    <t>Energetikos ir technikos muziejaus paslaugų išplėtimas (atnaujinant ir sukuriant ekspozicines erdves)</t>
  </si>
  <si>
    <t>07.1.1-CPVA-R-305</t>
  </si>
  <si>
    <t>1.1.3.2.23</t>
  </si>
  <si>
    <t>Ukmergės Vlado Šlaito viešosios bibliotekos modernizavimas</t>
  </si>
  <si>
    <t>1.1.3.2.24</t>
  </si>
  <si>
    <t>Šalčininkų kultūros centro modernizavimas</t>
  </si>
  <si>
    <t>1.1.3.2.25</t>
  </si>
  <si>
    <t>Trakų rajono viešosios bibliotekos Lentvario filialo ir Lentvario kultūros rūmų įrengimas rekonstruotame pastate</t>
  </si>
  <si>
    <t>1.1.3.3</t>
  </si>
  <si>
    <t>1.1.3.3 Rekreacinių teritorijų tvarkymas</t>
  </si>
  <si>
    <t>1.1.3.3.1</t>
  </si>
  <si>
    <t>1.1.3.3.2</t>
  </si>
  <si>
    <t>Buvusio ,,Vaikų pasaulio“ konversija į viešąją rekreacinę teritoriją</t>
  </si>
  <si>
    <t>1.1.3.3.3</t>
  </si>
  <si>
    <t>Ukmergės miesto Šventosios upės pakrantės sutvarkymas</t>
  </si>
  <si>
    <t>1.1.3.3.4</t>
  </si>
  <si>
    <t>Užugirio (Antano Smetonos) dvaro parko tvarkymas</t>
  </si>
  <si>
    <t>AM</t>
  </si>
  <si>
    <t>05.5.1-APVA-R-019</t>
  </si>
  <si>
    <t>1.1.3.3.5</t>
  </si>
  <si>
    <t>1.1.3.3.6</t>
  </si>
  <si>
    <t>Kraštovaizdžio formavimas prie Šalčininkų tvenkinio</t>
  </si>
  <si>
    <t>1.1.3.3.7</t>
  </si>
  <si>
    <t>Švenčionių rajono kraštovaizdžio formavimas gamtinio karkaso teritorijoje ir estetinio potencialo didinimas</t>
  </si>
  <si>
    <t>1.1.3.3.8</t>
  </si>
  <si>
    <t>1.1.3.3.9</t>
  </si>
  <si>
    <t>Trakų rajono savivaldybės teritorijos bendrojo plano keitimas</t>
  </si>
  <si>
    <t>1.1.3.3.11</t>
  </si>
  <si>
    <t>1.1.3.3.12</t>
  </si>
  <si>
    <t>Kraštovaizdžio sutvarkymas Širvintų mieste</t>
  </si>
  <si>
    <t>1.1.3.3.13</t>
  </si>
  <si>
    <t>Gamtinės Neries senvagės kraštovaizdžio arealų būklės atkūrimas (tarp Linkmenų ir Geležinio Vilko gatvių)</t>
  </si>
  <si>
    <t>1.1.3.3.14</t>
  </si>
  <si>
    <t>Vilnios upės šlaitų erozijos pažeistų teritorijų tvarkymas Pietinėje tikslinėje teritorijoje</t>
  </si>
  <si>
    <t>1.1.3.4</t>
  </si>
  <si>
    <t>1.1.3.4 Turizmo skatinimas</t>
  </si>
  <si>
    <t>1.1.3.4.1</t>
  </si>
  <si>
    <t>Turizmo maršruto Elektrėnai–Širvintos–Ukmergė informacinės infrastruktūros plėtra</t>
  </si>
  <si>
    <t>Ukmergės rajono savivaldybė</t>
  </si>
  <si>
    <t>ŪM</t>
  </si>
  <si>
    <t>05.4.1-LVPA-R-821</t>
  </si>
  <si>
    <t>1.1.3.4.2</t>
  </si>
  <si>
    <t>Pietryčių Lietuvos turizmo maršrutas</t>
  </si>
  <si>
    <t>Šalininkų rajono savivaldybė</t>
  </si>
  <si>
    <t>1.1.3.4.3</t>
  </si>
  <si>
    <t>Dviračių turizmo trasų ir maršrutų (jungčių su Trakų ir Vilniaus rajonų savivaldybėmis) ženklinimas</t>
  </si>
  <si>
    <t>Vilniaus miesto savivaldybė</t>
  </si>
  <si>
    <t>2.1</t>
  </si>
  <si>
    <t>2.1 Tikslas: Pagerinti gyvenimo kokybę, sudarant sąlygas ekonominio augimo naudą pajusti visiems regiono gyventojams</t>
  </si>
  <si>
    <t>Pagerinti gyvenimo kokybę, sudarant sąlygas ekonominio augimo naudą pajusti visiems regiono gyventojas administracija</t>
  </si>
  <si>
    <t>2.1.1</t>
  </si>
  <si>
    <t>2.1.1 Uždavinys: Suvaldyti chaotišką urbanizaciją ties Vilniaus miesto riba, didinant Vilniaus miesto branduolio teritorijų ir tradicinių miestų ir miestelių patrauklumą gyventi</t>
  </si>
  <si>
    <t>2.1.1.1</t>
  </si>
  <si>
    <t>2.1.1.1 Pagerinti gyventojų judėjimo sąlygas tarp gyvenamųjų teritorijų ir darbo vietų</t>
  </si>
  <si>
    <t>2.1.1.1 Pagerinti gyventoja</t>
  </si>
  <si>
    <t>2.1.1.1.1</t>
  </si>
  <si>
    <t>Kompleksinis Švenčionių rajono Pabradės miesto viešųjų erdvių sutvarkymas</t>
  </si>
  <si>
    <t>2.1.1.1.2</t>
  </si>
  <si>
    <t>Kompleksinis Švenčionėlių miesto viešųjų erdvių sutvarkymas</t>
  </si>
  <si>
    <t>2.1.1.1.3</t>
  </si>
  <si>
    <t>Kompleksiškas Juodšilių gyvenvietės sutvarkymas: sporto aikštyno sutvarkymas, pėsčiųjų takų ir viešųjų erdvių patrauklumo didinimas</t>
  </si>
  <si>
    <t>2.1.1.1.4</t>
  </si>
  <si>
    <t xml:space="preserve">
Šalčininkų miesto tarp Mokyklos ir Pramonės gatvių viešosios infrastruktūros sutvarkymas</t>
  </si>
  <si>
    <t>07.1.1-CPVA-R-903</t>
  </si>
  <si>
    <t>2016 m. II ketv.</t>
  </si>
  <si>
    <t>2.1.1.1.5</t>
  </si>
  <si>
    <t>Kompleksinis Švenčionių m. daugiabučių gyvenamųjų namų kvartalo, esančio tarp Taikos ir Švenčionėlių gatvių, sutvarkymas</t>
  </si>
  <si>
    <t>2.1.1.1.6</t>
  </si>
  <si>
    <t>A. Mickevičiaus ir M. Balinskio gatvių  atkarpų rekonstrukcija Šalčininkų mieste</t>
  </si>
  <si>
    <t>SM</t>
  </si>
  <si>
    <t>06.2.1-TID-R-511</t>
  </si>
  <si>
    <t>2.1.1.1.7</t>
  </si>
  <si>
    <t>Naujosios ir J. Sniadeckio gatvių atkarpų rekonstrukcija Jašiūnų miestelyje  </t>
  </si>
  <si>
    <t>2.1.1.1.8</t>
  </si>
  <si>
    <t>Gatvės nuo Abromiškių reabilitacijos ligoninės iki Vaikų skyriaus Abromiškėse rekonstrukcija</t>
  </si>
  <si>
    <t>2.1.1.1.9</t>
  </si>
  <si>
    <t>Vilniaus g. Vievio mieste rekonstrukcija</t>
  </si>
  <si>
    <t>2.1.1.1.10</t>
  </si>
  <si>
    <t>Saulės g. Elektrėnuose rekonstrukcija</t>
  </si>
  <si>
    <t>2.1.1.1.11</t>
  </si>
  <si>
    <t>Rungos g. Elektrėnuose rekonstrukcija</t>
  </si>
  <si>
    <t>2.1.1.1.12</t>
  </si>
  <si>
    <t>Naujos gatvės Nr. 1 tiesimas Elektrėnų mieste</t>
  </si>
  <si>
    <t>2.1.1.1.13</t>
  </si>
  <si>
    <t>Eismo saugos priemonių diegimas Sanatorijos g. tarp Dubijos ir Dvaro g. Abromiškėse, Elektrėnų sav.</t>
  </si>
  <si>
    <t>2.1.1.1.14</t>
  </si>
  <si>
    <t>Eismo saugos priemonių diegimas Rungos g. Elektrėnų m.</t>
  </si>
  <si>
    <t>2.1.1.1.15</t>
  </si>
  <si>
    <t>Širvintų miesto Kalnalaukio gatvės ruožo nuo 0,381 km iki 2,655 km rekonstravimo darbai</t>
  </si>
  <si>
    <t>2.1.1.1.16</t>
  </si>
  <si>
    <t>Saulėtekio gatvės dalies rekonstravimas Švenčionių m. Švenčionių raj. sav.</t>
  </si>
  <si>
    <t>2.1.1.1.17</t>
  </si>
  <si>
    <t>Švenčionėlių gatvės dalies rekonstravimas Švenčionių mieste</t>
  </si>
  <si>
    <t>2.1.1.1.18</t>
  </si>
  <si>
    <t>Ryto gatvės rekonstravimas Švenčionėlių mieste</t>
  </si>
  <si>
    <t>2.1.1.1.19</t>
  </si>
  <si>
    <t>Kernavės g. nuo Žalgirio g. iki Lvovo g. rekonstrukcija, įrengiant modernias eismo saugos priemones</t>
  </si>
  <si>
    <t>2.1.1.1.20</t>
  </si>
  <si>
    <t>Giedraičių g. rekonstravimas, įrengiant modernias eismo saugos priemones</t>
  </si>
  <si>
    <t>2.1.1.1.21</t>
  </si>
  <si>
    <t>Aukštaičių g. įrengimas su įvažiavimų į Drujos g. ir Paupio g. rekonstravimu</t>
  </si>
  <si>
    <t>2.1.1.1.22</t>
  </si>
  <si>
    <t>2.1.1.1.23</t>
  </si>
  <si>
    <t>Vietinės reikšmės gatvių transporto infrastruktūros vystymas Skaidiškių k., Nemėžio sen., Vilniaus r. (Kaštonų, Akacijų, Beržų gatvėse)</t>
  </si>
  <si>
    <t>2.1.1.1.24</t>
  </si>
  <si>
    <t>2.1.1.1.25</t>
  </si>
  <si>
    <t>Eismo saugos priemonių diegimas vietinės reikšmės Durpių g., Pagirių k., Pagirių sen., Vilniaus r.</t>
  </si>
  <si>
    <t>2.1.1.1.26</t>
  </si>
  <si>
    <t>2.1.1.1.27</t>
  </si>
  <si>
    <t>Gatvių rekonstravimas Ukmergės mieste</t>
  </si>
  <si>
    <t>2.1.1.1.28</t>
  </si>
  <si>
    <t>Pėsčiųjų ir dviračių takų plėtra Šalčininkų rajone</t>
  </si>
  <si>
    <t>04.5.1-TID-R-516</t>
  </si>
  <si>
    <t>2.1.1.1.29</t>
  </si>
  <si>
    <t>Elektrėnų ir Vievio miesto dviračių takų sujungimas</t>
  </si>
  <si>
    <t>2.1.1.1.30</t>
  </si>
  <si>
    <t>Pėsčiųjų, dviračių tako įrengimas nuo Vilniaus g. 142A, Širvintų m., iki kelio Paširvintis-Juodiškiai-Giedraičiai 4302 sankryžos</t>
  </si>
  <si>
    <t>2.1.1.1.31</t>
  </si>
  <si>
    <t>2.1.1.1.32</t>
  </si>
  <si>
    <t>2.1.1.1.33</t>
  </si>
  <si>
    <t>Dviračių tako T. Narbuto gatvėje nuo Pilaitės pr. iki Konstitucijos pr. statyba</t>
  </si>
  <si>
    <t>2.1.1.1.35</t>
  </si>
  <si>
    <t>2.1.1.1.36</t>
  </si>
  <si>
    <t>Pėsčiųjų takų rekonstrukcija ir plėtra Ukmergės mieste</t>
  </si>
  <si>
    <t>2.1.1.1.37</t>
  </si>
  <si>
    <t>Ekologinio viešojo transporto įsigijimas</t>
  </si>
  <si>
    <t>04.5.1-TID-R-518</t>
  </si>
  <si>
    <t>2.1.1.1.38</t>
  </si>
  <si>
    <t>Ekologiško viešojo transporto įsigijimas Šalčininkų rajone</t>
  </si>
  <si>
    <t>2.1.1.1.39</t>
  </si>
  <si>
    <t>Ekologiško viešojo transporto įsigijimas Trakų rajone“</t>
  </si>
  <si>
    <t>2.1.1.1.40</t>
  </si>
  <si>
    <t>Vilniaus rajono autobusų parko transporto priemonių parko atnaujinimas</t>
  </si>
  <si>
    <t>2.1.1.2</t>
  </si>
  <si>
    <t>2.1.1.2 Inžinerinės infrastruktūros plėtra</t>
  </si>
  <si>
    <t>2.1.1.2.1</t>
  </si>
  <si>
    <t>Geriamojo vandens tiekimo ir nuotekų tvarkymo sistemos renovavimas ir plėtra Vilniaus mieste</t>
  </si>
  <si>
    <t>UAB "Vilniaus vandenys"</t>
  </si>
  <si>
    <t>05.3.2-APVA-R-014</t>
  </si>
  <si>
    <t>2.1.1.2.2</t>
  </si>
  <si>
    <t>Vandens tiekimo ir nuotekų tvarkymo infrastruktūros rekonstrukcija ir plėtra Švenčionių rajone</t>
  </si>
  <si>
    <t>UAB „Pabradės komunalinis ūkis“</t>
  </si>
  <si>
    <t>2.1.1.2.3</t>
  </si>
  <si>
    <t>Geriamojo vandens tiekimo ir nuotekų tvarkymo sistemų renovavimas ir plėtra Šalčininkų rajone</t>
  </si>
  <si>
    <t>UAB "Tvarkyba"</t>
  </si>
  <si>
    <t>2.1.1.2.4</t>
  </si>
  <si>
    <t>Geriamojo vandens tiekimo ir nuotekų tvarkymo sistemų renovavimas ir plėtra Širvintų rajone</t>
  </si>
  <si>
    <t>UAB „Širvintų vandenys“</t>
  </si>
  <si>
    <t>2.1.1.2.5</t>
  </si>
  <si>
    <t>Vandens tiekimo ir nuotekų tvarkymo infrastruktūros plėtra Trakų raj.</t>
  </si>
  <si>
    <t>UAB "Trakų vandenys"</t>
  </si>
  <si>
    <t>2.1.1.2.6</t>
  </si>
  <si>
    <t>Vandens tiekimo ir nuotekų tvarkymo infrastruktūros plėtra ir rekonstravimas Ukmergės rajono savivaldybėje</t>
  </si>
  <si>
    <t>UAB "Ukmergės vandenys"</t>
  </si>
  <si>
    <t>2.1.1.2.7</t>
  </si>
  <si>
    <t>Geriamojo vandens tiekimo ir nuotekų tvarkymo sistemos renovavimas ir plėtra Elektrėnų savivaldybėje</t>
  </si>
  <si>
    <t>UAB „Elektrėnų komunalinis ūkis“</t>
  </si>
  <si>
    <t>2.1.1.2.8</t>
  </si>
  <si>
    <t>Vandens tiekimo ir nuotekų tvarkymo infrastruktūros plėtra Vilniaus rajone Galgių k.</t>
  </si>
  <si>
    <t>UAB „Nemėžio komunalininkas“</t>
  </si>
  <si>
    <t>2.1.1.2.9</t>
  </si>
  <si>
    <t>Paviršinių nuotekų tinklų statyba ir rekonstravimas Ukmergės mieste</t>
  </si>
  <si>
    <t>05.1.1-APVA-R-007</t>
  </si>
  <si>
    <t>2.1.1.2.10</t>
  </si>
  <si>
    <t>Lietaus nuotekų paviršinių nuotekų sistemų tvarkymas Vilniaus mieste.</t>
  </si>
  <si>
    <t>UAB „Grinda“</t>
  </si>
  <si>
    <t>2.1.1.2.11</t>
  </si>
  <si>
    <t>Šeškinės komplekso prieigų aplinkos išvalymas ir sutvarkymas</t>
  </si>
  <si>
    <t>2.1.1.2.12</t>
  </si>
  <si>
    <t>Lazdynų sveikatinimo centro prieigų aplinkos sutvarkymas</t>
  </si>
  <si>
    <t>2.1.1.2.13</t>
  </si>
  <si>
    <t>Geriamojo vandens tiekimo ir nuotekų tvarkymo sistemos renovavimas ir plėtra Švenčionių rajone</t>
  </si>
  <si>
    <t>2.1.1.3</t>
  </si>
  <si>
    <t>2.1.1.3 Aktyvaus poilsio infrastruktūros sukūrimas</t>
  </si>
  <si>
    <t>2.1.1.3.1</t>
  </si>
  <si>
    <t>Daugiafunkcio Lazdynų sveikatinimo centro įkūrimas</t>
  </si>
  <si>
    <t>2.1.1.3.2</t>
  </si>
  <si>
    <t>2.1.1.4</t>
  </si>
  <si>
    <t>2.1.1.4 Atliekų tvarkymo infrastruktūros plėra</t>
  </si>
  <si>
    <t>2.1.1.4.1</t>
  </si>
  <si>
    <t>Komunalinių atliekų tvarkymo infrastruktūros plėtra Trakų rajone</t>
  </si>
  <si>
    <t>05.2.1-APVA-R-008</t>
  </si>
  <si>
    <t>2.1.1.4.2</t>
  </si>
  <si>
    <t>Komunalinių atliekų tvarkymo sistemos plėtra Elektrėnų savivaldybės teritorijoje</t>
  </si>
  <si>
    <t>2.1.1.4.3</t>
  </si>
  <si>
    <t>Komunalinių atliekų tvarkymo infrastruktūros plėtra Širvintų rajone</t>
  </si>
  <si>
    <t>2.1.1.4.4</t>
  </si>
  <si>
    <t>Konteinerių aikštelių įrengimas/rekonstrukcija ir konteinerių įsigijimas konteinerių aikštelėms Vilniaus rajone</t>
  </si>
  <si>
    <t>2.1.1.4.5</t>
  </si>
  <si>
    <t>Komunalinių atliekų konteinerių aikštelių įrengimas ir komunalinių atliekų konteinerių aikštelėms įsigijimas Vilniaus mieste</t>
  </si>
  <si>
    <t>2.1.1.4.6</t>
  </si>
  <si>
    <t>Konteinerių aikštelių įrengimas ir konteinerių pirkimas Šalčininkų rajone</t>
  </si>
  <si>
    <t>2.1.1.4.7</t>
  </si>
  <si>
    <t>Švenčionių rajono savivaldybės admi istracija</t>
  </si>
  <si>
    <t>2.1.1.4.8</t>
  </si>
  <si>
    <t>Atliekų surinkimo ir tvarkymo sistemos plėtra (konteinerių aikštelių statyba, rūšiavimo priemonių įsigijimas)</t>
  </si>
  <si>
    <t>2.1.1.4.9</t>
  </si>
  <si>
    <t>Komunalinių atliekų tvarkymo infrastruktūros plėtra</t>
  </si>
  <si>
    <t>UAB "VAATC"</t>
  </si>
  <si>
    <t>Vilniaus regionas</t>
  </si>
  <si>
    <t>2.1.2</t>
  </si>
  <si>
    <t>2.1.2 Uždavinys: Sudaryti sąlygas efektyviam ir draugiškam aplinkai darbo jėgos judėjimui tarp pagrindinių ekonominės plėtros centrų ir gyvenamųjų (ypač kaimiškų) teritorijų</t>
  </si>
  <si>
    <t>Sudaryti sąlygas efektyviam ir draugiškam aplinkai darbo jėgos judėjimui tarp pagrindinių ekonominės plėtros centrų ir gyvenamųjų (ypač kaimiškų) teritoris administracija</t>
  </si>
  <si>
    <t>2.1.2.1</t>
  </si>
  <si>
    <t>2.1.2.1 Privažiavimų iki pagrindinių magistralių ir krašto kelių gerinimas</t>
  </si>
  <si>
    <t>2.1.2.1 Privaža</t>
  </si>
  <si>
    <t>2.1.2.2</t>
  </si>
  <si>
    <t>2.1.2.2 Ekologiško viešojo transporto plėtra</t>
  </si>
  <si>
    <t>2.1.2.3</t>
  </si>
  <si>
    <t>2.1.2.3 Eismo saugumo gerinimas</t>
  </si>
  <si>
    <t>2.1.2.3.1</t>
  </si>
  <si>
    <t>2.1.2.3.2</t>
  </si>
  <si>
    <t>Eismo saugumo ir aplinkos apsaugos priemonių diegimas vystant Lentvario miesto Trumposios, Pakalnės ir Gėlių gatvių infrastruktūrą</t>
  </si>
  <si>
    <t>2.1.3</t>
  </si>
  <si>
    <t>2.1.3 Uždavinys: Optimizuoti viešųjų ir socialinių paslaugų infrastruktūrą ir turinį, prisitaikant prie besikeičiančių regiono gyventojų poreikių</t>
  </si>
  <si>
    <t>Optimizuoti viešųjų ir socialinių paslaugų infrastruktūrą ir turinį, prisitaikant prie besikeičiančių regiono gyventojų poreiks administracija</t>
  </si>
  <si>
    <t>2.1.3.1</t>
  </si>
  <si>
    <t>2.1.3.1 Ikimokyklinio ugdymo įstaigų edukacinių erdvių atnaujinimas; ikimokyklinių įstaigų energetinio efektyvumo didinimas</t>
  </si>
  <si>
    <t>2.1.3.1 Ikimokyklinio ugdymo įstaigų edukacinių erdvių atnaujina</t>
  </si>
  <si>
    <t>2.1.3.1.1</t>
  </si>
  <si>
    <t>Elektrėnų miesto ugdymo įstaigos „Pasaka“ ugdymo infrastruktūros gerinimas</t>
  </si>
  <si>
    <t>ŠMM</t>
  </si>
  <si>
    <t>2.1.3.1.2</t>
  </si>
  <si>
    <t>Jašiūnų lopšelio-darželio "Žilvitis" ugdymo aplinkos modernizavimas</t>
  </si>
  <si>
    <t>09.1.3-CPVA-R-705</t>
  </si>
  <si>
    <t>2.1.3.1.3</t>
  </si>
  <si>
    <t>Ikimokyklinio ir priešmokyklinio ugdymo prieinamumo didinimas Švenčionių rajone</t>
  </si>
  <si>
    <t>2.1.3.1.4</t>
  </si>
  <si>
    <t>Vilniaus r. Pagirių „Pelėdžiuko“ vaikų darželio ugdymo prieinamumo didinimas</t>
  </si>
  <si>
    <t>2.1.3.1.5</t>
  </si>
  <si>
    <t>Ikimokyklinio ir priešmokyklinio ugdymo prieinamumo didinimas Vilniaus mieste</t>
  </si>
  <si>
    <t>2.1.3.2</t>
  </si>
  <si>
    <t>2.1.3.2 Socialinių paslaugų efektyvumo didinimas</t>
  </si>
  <si>
    <t>2.1.3.2.1</t>
  </si>
  <si>
    <t>Socialinių paslaugų infrastruktūros plėtra Šalčininkų rajone</t>
  </si>
  <si>
    <t>SADM</t>
  </si>
  <si>
    <t>08.1.1-CPVA-R-407</t>
  </si>
  <si>
    <t>2.1.3.2.2</t>
  </si>
  <si>
    <t>Socialinių paslaugų infastruktūros plėtra Trakų rajono savivaldybėje</t>
  </si>
  <si>
    <t>2.1.3.2.3</t>
  </si>
  <si>
    <t>Socialinių paslaugų infrastruktūros plėtra Širvintų rajone</t>
  </si>
  <si>
    <t>2.1.3.2.4</t>
  </si>
  <si>
    <t xml:space="preserve">
Socialinės globos namų senyvo amžiaus žmonėms įrengimas Vilniaus rajono savivaldybės Kalvelių seniūnijos Didžiosios Kuosinės kaime</t>
  </si>
  <si>
    <t>2.1.3.2.5</t>
  </si>
  <si>
    <t xml:space="preserve">
Laikinųjų namų Šv. Stepono 35, Vilnius, socialinių paslaugų infrastruktūros plėtra</t>
  </si>
  <si>
    <t>Vilniaus arkivyskupijos religinė bendruomenė "Caritas"</t>
  </si>
  <si>
    <t>2.1.3.2.6</t>
  </si>
  <si>
    <t>Nakvynės namų A. Kojelavičiaus g. 50 rekonstrukcija</t>
  </si>
  <si>
    <t>Vilniaus miesto nakvynės namai</t>
  </si>
  <si>
    <t>2.1.3.2.7</t>
  </si>
  <si>
    <t>Dienos centras suaugusiems asmenims su negalia Pabradės m.</t>
  </si>
  <si>
    <t>2.1.3.2.8</t>
  </si>
  <si>
    <t>Dienos socialinės globos paslaugų prie Ukmergės nestacionarių socialinių paslaugų centro plėtra</t>
  </si>
  <si>
    <t>2.1.3.2.9</t>
  </si>
  <si>
    <t>Socialinių paslaugų infrastruktūros plėtra Elektrėnų savivaldybėje</t>
  </si>
  <si>
    <t>2.1.3.2.10</t>
  </si>
  <si>
    <t>Specialiojo transporto priemonių, pritaikyto vežti neįgaliesiems įsigijimas, sumažinant neaktyvių gyventojų dalį Vilniaus rajone</t>
  </si>
  <si>
    <t>2.1.3.3</t>
  </si>
  <si>
    <t>2.1.3.3 Socialinio būsto fondo plėtra</t>
  </si>
  <si>
    <t>2.1.3.3.1</t>
  </si>
  <si>
    <t>Socialinio būsto plėtra</t>
  </si>
  <si>
    <t>08.1.2-CPVA-R-408</t>
  </si>
  <si>
    <t>2.1.3.3.2</t>
  </si>
  <si>
    <t>Socialinio būsto fondo plėtra Vilniaus rajono savivaldybėje</t>
  </si>
  <si>
    <t>2016 m. I ketv.</t>
  </si>
  <si>
    <t>2.1.3.3.3</t>
  </si>
  <si>
    <t>Socialinio būsto plėtra Elektrėnų savivaldybėje</t>
  </si>
  <si>
    <t>2.1.3.3.4</t>
  </si>
  <si>
    <t>Socialinio būsto pažeidžiamoms gyventojų grupėms įsigijimas ir pritaikymas</t>
  </si>
  <si>
    <t>2.1.3.3.5</t>
  </si>
  <si>
    <t>Socialinio būsto fondo plėtra Širvintų mieste</t>
  </si>
  <si>
    <t>2.1.3.3.6</t>
  </si>
  <si>
    <t>Socialinio būsto fondo plėtra Švenčionių rajono savivaldybėje</t>
  </si>
  <si>
    <t>2.1.3.3.7</t>
  </si>
  <si>
    <t>Socialinio būsto fondo plėtra Trakų rajono savivaldybėje</t>
  </si>
  <si>
    <t>2.1.3.3.8</t>
  </si>
  <si>
    <t>Socialinio būsto fondo plėtra Šalčininkų rajone</t>
  </si>
  <si>
    <t>2.1.3.4</t>
  </si>
  <si>
    <t>2.1.3.4 Bendrojo lavinimo mokyklų edukacinių erdvių modernizavimas</t>
  </si>
  <si>
    <t>2.1.3.4.1</t>
  </si>
  <si>
    <t>Širvintų sporto mokyklos vidaus patalpų sutvarkymas</t>
  </si>
  <si>
    <t>09.1.3-CPVA-R-725</t>
  </si>
  <si>
    <t>2.1.3.4.2</t>
  </si>
  <si>
    <t>Širvintų meno mokyklos infrastruktūros modernizavimas</t>
  </si>
  <si>
    <t>2.1.3.4.3</t>
  </si>
  <si>
    <t>Ukmergės sporto centro paslaugų plėtra</t>
  </si>
  <si>
    <t>2.1.3.4.4</t>
  </si>
  <si>
    <t>Vilniaus rajono Rudaminos meno mokyklos infrastruktūros modernizavimas</t>
  </si>
  <si>
    <t>2.1.3.4.5</t>
  </si>
  <si>
    <t>Vilniaus miesto savivaldybės neformalųjį švietimą papildančio ugdymo mokyklų infrastruktūros tobulinimas</t>
  </si>
  <si>
    <t>2.1.3.4.7</t>
  </si>
  <si>
    <t>Vilniaus rajono Nemėžio šv. Rapolo Kalinausko gimnazijos edukacinių erdvių modernizavimas</t>
  </si>
  <si>
    <t>09.1.3-CPVA-R-724</t>
  </si>
  <si>
    <t>2.1.3.4.8</t>
  </si>
  <si>
    <t>Vilniaus rajono Rukainių gimnazijos edukacinių erdvių modernizavimas</t>
  </si>
  <si>
    <t>2.1.3.4.9</t>
  </si>
  <si>
    <t>Vilniaus rajono Mickūnų gimnazijos edukacinių erdvių modernizavimas</t>
  </si>
  <si>
    <t>2.1.3.4.10</t>
  </si>
  <si>
    <t>Vilniaus rajono Marijampolio Meilės Lukšienės gimnazijos edukacinių erdvių modernizavimas</t>
  </si>
  <si>
    <t>2.1.3.4.11</t>
  </si>
  <si>
    <t>Šalčininkų Jano Sniadeckio gimnazijos edukacinių erdvių modernizavimas</t>
  </si>
  <si>
    <t>2.1.3.4.12</t>
  </si>
  <si>
    <t>Lauryno Stuokos - Gucevičiaus gimnazijos ugdymo erdvių modernizavimas</t>
  </si>
  <si>
    <t>2.1.3.4.13</t>
  </si>
  <si>
    <t>Ukmergės rajono ugdymo įstaigų aplinkos modernizavimas</t>
  </si>
  <si>
    <t>2.1.3.4.14</t>
  </si>
  <si>
    <t>Vilniaus Aleksandro Puškino vidurinės mokyklos efektyvumo didinimas</t>
  </si>
  <si>
    <t>2.1.3.4.15</t>
  </si>
  <si>
    <t>2.1.3.4.16</t>
  </si>
  <si>
    <t>Vilniaus Gedimino technikos universiteto inžinerijos licėjaus efektyvumo didinimas</t>
  </si>
  <si>
    <t>2.1.3.4.17</t>
  </si>
  <si>
    <t>Vilniaus Simono Stanevičiaus progimnazijos efektyvumo didinimas</t>
  </si>
  <si>
    <t>2.1.3.4.18</t>
  </si>
  <si>
    <t>Vilniaus Antano Vienuolio progimnazijos efektyvumo didinimas</t>
  </si>
  <si>
    <t>2.1.3.4.19</t>
  </si>
  <si>
    <t>Vilniaus Baltupių progimnazijos efektyvumo didinimas</t>
  </si>
  <si>
    <t>2.1.3.4.20</t>
  </si>
  <si>
    <t>Vilniaus Spindulio progimnazijos efektyvumo didinimas</t>
  </si>
  <si>
    <t>2.1.3.4.21</t>
  </si>
  <si>
    <t>Vilniaus Žygimanto Augusto pagrindinės mokyklos efektyvumo didinimas</t>
  </si>
  <si>
    <t>2.1.3.4.22</t>
  </si>
  <si>
    <t>Vilniaus Emilijos Pliaterytės progimnazijos efektyvumo didinimas</t>
  </si>
  <si>
    <t>2.1.3.4.23</t>
  </si>
  <si>
    <t>Vilniaus Žemynos gimnazijos efektyvumo didinimas</t>
  </si>
  <si>
    <t>2.1.3.4.24</t>
  </si>
  <si>
    <t>Vilniaus Ąžuolyno progimnazijos efektyvumo didinimas</t>
  </si>
  <si>
    <t>2.1.3.4.25</t>
  </si>
  <si>
    <t>Vilniaus Jono Basanavičiaus gimnazijos efektyvumo didinimas</t>
  </si>
  <si>
    <t>2.1.3.4.26</t>
  </si>
  <si>
    <t>Vilniaus Jeruzalės progimnazijos efektyvumo didinimas</t>
  </si>
  <si>
    <t>2.1.3.4.27</t>
  </si>
  <si>
    <t>Vilniaus Sofijos Kovalevskajos gimnazijos/progimnazijos efektyvumo didinimas</t>
  </si>
  <si>
    <t>2.1.3.4.28</t>
  </si>
  <si>
    <t>Vilniaus Salomėjos Nėries gimnazijos efektyvumo didinimas</t>
  </si>
  <si>
    <t>2.1.3.4.29</t>
  </si>
  <si>
    <t>Vilniaus Genio progimnazijos efektyvumo didinimas</t>
  </si>
  <si>
    <t>2.1.3.4.30</t>
  </si>
  <si>
    <t>Vilniaus Jono Basanavičiaus progimnazijos efektyvumo didinimas</t>
  </si>
  <si>
    <t>2.1.3.4.31</t>
  </si>
  <si>
    <t>Vilniaus Žemynos progimnazijos efektyvumo didinimas</t>
  </si>
  <si>
    <t>2.1.3.4.32</t>
  </si>
  <si>
    <t>Švenčionių r. Pabradės Ryto gimnazijos edukacinių erdvių efektyvinimas</t>
  </si>
  <si>
    <t>2.1.3.4.33</t>
  </si>
  <si>
    <t>Švenčionių r. Švenčionėlių progimnazijos edukacinių erdvių efektyvinimas</t>
  </si>
  <si>
    <t>2.1.3.4.34</t>
  </si>
  <si>
    <t>Elektrėnų savivaldybės bendrojo ugdymo mokyklų infrastruktūros atnaujinimas</t>
  </si>
  <si>
    <t>2.1.3.4.35</t>
  </si>
  <si>
    <t>Ugdymo kokybės gerinimas Lentvario M. Šimelionio gimnazijoje</t>
  </si>
  <si>
    <t>2.1.3.5</t>
  </si>
  <si>
    <t>2.1.3.5 Gyventojų aptarnavimo kokybės gerinimas savivaldybių institucijose ir įstaigose</t>
  </si>
  <si>
    <t>2.1.3.5 Gyventojų aptarnavia</t>
  </si>
  <si>
    <t>2.1.3.5.1</t>
  </si>
  <si>
    <t>Valstybinio Vilniaus Gaono žydų muziejaus Istorinės ekspozicijos įrengimas (Pylimo g. 4 esančio pastato pritaikymas):</t>
  </si>
  <si>
    <t>Valstybinis Vilniaus Gaono žydų muziejus</t>
  </si>
  <si>
    <t>2.1.3.5.2</t>
  </si>
  <si>
    <t>Lietuvos aklųjų bibliotekos (Skroblų g. 20) modernizavimas</t>
  </si>
  <si>
    <t>Lietuvos aklųjų biblioteka</t>
  </si>
  <si>
    <t>2.1.4</t>
  </si>
  <si>
    <t>2.1.4 Uždavinys: Sumažinti socialinę įtampą tarp atskirų regiono teritorijų ir visuomenės grupių, užtikrinant socialiai pažeidžiamų visuomenės grupių integraciją ir pagrindinių paslaugų šioms grupėms prieinamumą (kokybiškas ir nebrangias paslaugas)</t>
  </si>
  <si>
    <t>Sumažinti socialinę įtampą tarp atskirų regiono teritorijų ir visuomenės grupių, užtikrinant socialiai pažeidžiamų visuomenės grupių integraciją ir pagrindinių paslaugų šioms grupėms prieinamumą (kokybiškas ir nebrangias paslaugas administracija</t>
  </si>
  <si>
    <t>2.1.4.1</t>
  </si>
  <si>
    <t>2.1.4.1 Tautinių mažumų paveldą reprezentuojančių kultūros objektų atkūrimas ir sutvarkymas</t>
  </si>
  <si>
    <t>2.1.4.1 Tautinių mažumų paveldąa</t>
  </si>
  <si>
    <t>2.1.4.1.1</t>
  </si>
  <si>
    <t>Glitiškių dvaro atnaujinimas pritaikant kultūros paslaugų teikimui ir kitoms bendruomenės reikmėms</t>
  </si>
  <si>
    <t>2.1.4.2</t>
  </si>
  <si>
    <t>2.1.4.2 Nestacionarių socialinių paslaugų plėtra</t>
  </si>
  <si>
    <t>2.1.4.3</t>
  </si>
  <si>
    <t>2.1.4.3 Visuomenės sveikatos priežiūros kokybės ir prieinamumo gerinimas</t>
  </si>
  <si>
    <t>2.1.4.3.1</t>
  </si>
  <si>
    <t>Sveikos gyvensenos skatinimas Elektrėnų savivaldybėje</t>
  </si>
  <si>
    <t>Elektrėnų savivaldybės visuomenės sveikatos biuras</t>
  </si>
  <si>
    <t>SAM</t>
  </si>
  <si>
    <t>08.4.2-ESFA-R-630</t>
  </si>
  <si>
    <t>2.1.4.3.2</t>
  </si>
  <si>
    <t>Sveikatos ugdymo priemonių gerinimas Šalcininkų rajone</t>
  </si>
  <si>
    <t>2.1.4.3.3</t>
  </si>
  <si>
    <t>Sveikos gyvensenos skatinimas Širvintų rajone</t>
  </si>
  <si>
    <t>2.1.4.3.4</t>
  </si>
  <si>
    <t>Sveikos gyvensenos skatinimas ir moksleivių sveikatos raštingumo ugdymas Vilniaus rajone</t>
  </si>
  <si>
    <t>2.1.4.3.5</t>
  </si>
  <si>
    <t>Sveikos gyvensenos skatinimas Ukmergės rajone</t>
  </si>
  <si>
    <t xml:space="preserve">Ukmergės rajono savivaldybės visuomenės sveikatos biuras
</t>
  </si>
  <si>
    <t>2.1.4.3.6</t>
  </si>
  <si>
    <t>Sveikos gyvensenos skatinimas Trakų rajono savivaldybėje</t>
  </si>
  <si>
    <t>2.1.4.3.7</t>
  </si>
  <si>
    <t>Sveikos gyvensenos skatinimas Švenčionių rajone</t>
  </si>
  <si>
    <t>2.1.4.3.8</t>
  </si>
  <si>
    <t>Sveikos gyvensenos skatinimas ir moksleivių sveikatos raštingumo ugdymas Vilniaus mieste</t>
  </si>
  <si>
    <t>Vilniaus miesto savivaldybės visuomenės sveikatos biuras</t>
  </si>
  <si>
    <t>Komunalinių atliekų konteinerių aikštelių įrengimas ir rekonstrukcija ir konteinerių konteinerinėms aikštelėms įsigijimas Švenčionių rajono savivaldybėje</t>
  </si>
  <si>
    <t>Apleistos teritorijos sutvarkymas ir bendro naudojimo žemės sklypų inžinerinių tinklų nutiesimas, pritaikant kuriamo sveikatingumo, švietimo, kultūros ir užimtumo skatinimo paslaugų komplekso Šeškinėje (toliau – Šeškinės kompleksas) teritoriją naujai veiklai.</t>
  </si>
  <si>
    <t>Eismo saugos priemonių diegimas Vilniaus rajono Pagirių seniūnijos Baltosios Vokės ir Vaidotų gyvenvietėje (Parko g., Krantinės g., Statybininkų g., Šaltinio g.)</t>
  </si>
  <si>
    <t>Eismo saugos ir aplinkos apsaugos priemonių diegimas vietinės reikšmės gatvėse Rudaminos k., Rudaminos sen., Vilniaus r. (Mokyklos g., Žaibo g., Taikos g., Lydos g.)</t>
  </si>
  <si>
    <t>Elektrėnų marių pakrančių, paplūdimio ir daugiabučių namų kiemų sutvarkymas, šiose teritorijose įrengiant bendruomeninę, aktyvaus laisvalaikio infrastruktūrą</t>
  </si>
  <si>
    <t>Centrinės Elektrėnų miesto dalies ir jos prieigų (įvažiavimo į miestą žiedinė sankryža, apleistos teritorijos šalia Rungos 18 A) sutvarkymas, pritaikant infrastruktūrą aktyvaus poilsio, fizinio tobulėjimo ir pramogų veiklai, didinant lankytojų srautus</t>
  </si>
  <si>
    <t>Vaikų darželio pastato statyba ir įrengimas Šeškinės komplekso teritorijoje, darželiui veikti reikalingos inžinerinės infrastruktūros įrengimas ir teritorijos sutvarkymas.</t>
  </si>
  <si>
    <t>R103304-500000-1144</t>
  </si>
  <si>
    <t>R103304-500000-1145</t>
  </si>
  <si>
    <t>R103304-500000-1146</t>
  </si>
  <si>
    <t>R103304-500000-1147</t>
  </si>
  <si>
    <t>R103304-500000-1148</t>
  </si>
  <si>
    <t>R103304-500000-1149</t>
  </si>
  <si>
    <t>R103304-500000-1150</t>
  </si>
  <si>
    <t>R103304-500000-1151</t>
  </si>
  <si>
    <t>R103304-500000-1160</t>
  </si>
  <si>
    <t>2.1.1.2.14</t>
  </si>
  <si>
    <t>Viešosios infrastruktūros gerinimas Strakiškių, Serapiniškių ir Paluknio kaimų vietovėse</t>
  </si>
  <si>
    <t>ŽŪM</t>
  </si>
  <si>
    <t>KT</t>
  </si>
  <si>
    <t>Pagrindinės paslaugos ir kaimų atnaujinimas kaimo vietovėse</t>
  </si>
  <si>
    <t>Lėšų poreikis ir finansavimo šaltiniai (Eur)</t>
  </si>
  <si>
    <t>Trakų rajono savivaldybė</t>
  </si>
  <si>
    <t xml:space="preserve">Ukmergės miesto buvusio karinio miestelio ir šalia esančių teritorijų viešųjų erdvių infrastruktūros vystymas </t>
  </si>
  <si>
    <t>Elektrėnų savivaldybė</t>
  </si>
  <si>
    <t>Vilniaus rajono savivaldybė</t>
  </si>
  <si>
    <t>Švenčionių rajono savivaldybė</t>
  </si>
  <si>
    <t>VšĮ  Antakalnio poliklinikos ir VšĮ Nemenčinės poliklinikos pacientų srautų valdymas</t>
  </si>
  <si>
    <t>Šalčininkų rajono savivaldybė</t>
  </si>
  <si>
    <t>Vilniaus miesto  savivaldybės administracija</t>
  </si>
  <si>
    <t>Vilniaus miesto  savivaldybė</t>
  </si>
  <si>
    <t xml:space="preserve">Vilniaus miesto savivaldybės administracija </t>
  </si>
  <si>
    <t xml:space="preserve">Neries slėnio rekreacinės paskirties takų ir jų jungčių, saugos ir kitos infrastruktūros įrengimas </t>
  </si>
  <si>
    <t xml:space="preserve">1.1.3.2 Bendruomenės traukos centrų kūrimas </t>
  </si>
  <si>
    <t xml:space="preserve">Vievio miesto kompleksinė plėtra </t>
  </si>
  <si>
    <t xml:space="preserve">Abromiškių svirno pritaikymas muziejaus veiklai </t>
  </si>
  <si>
    <t xml:space="preserve">05.4.1-CPVA-R-302 </t>
  </si>
  <si>
    <t xml:space="preserve"> Energetikos ir technikos muziejaus paslaugų išplėtimas (atnaujinant ir sukuriant ekspozicines erdves)</t>
  </si>
  <si>
    <t xml:space="preserve">05.5.1-APVA-R-019   </t>
  </si>
  <si>
    <t>Vilnios  upės šlaitų erozijos pažeistų teritorijų  tvarkymas Pietinėje tikslinėje teritorijoje</t>
  </si>
  <si>
    <t>REZ</t>
  </si>
  <si>
    <t>05.4.1-LPVA-R-821</t>
  </si>
  <si>
    <t>Šalčininkų, Vilniaus ir Švenčionių rajonų savivaldybės</t>
  </si>
  <si>
    <t>Vilniaus miesto savivaldybė, Vilniaus rajono savivaldybė, Trakų rajono savivaldybė</t>
  </si>
  <si>
    <t xml:space="preserve">A. Mickevičiaus ir M. Balinskio gatvių  atkarpų rekonstrukcija Šalčininkų mieste </t>
  </si>
  <si>
    <t xml:space="preserve">06.2.1-TID-R-511 </t>
  </si>
  <si>
    <t xml:space="preserve">Eismo saugos priemonių diegimas Sanatorijos g. tarp Dubijos ir Dvaro g. Abromiškėse, Elektrėnų sav. </t>
  </si>
  <si>
    <t>Giedraičių  g. rekonstravimas, įrengiant modernias eismo saugos priemones</t>
  </si>
  <si>
    <t>Eismo saugos  priemonių diegimas Vilniaus rajono Pagirių seniūnijos Baltosios Vokės ir Vaidotų gyvenvietėje (Parko g., Krantinės g., Statybininkų g., Šaltinio g.)</t>
  </si>
  <si>
    <t xml:space="preserve">Dviračių tako T. Narbuto gatvėje nuo Pilaitės pr. iki Konstitucijos pr. statyba </t>
  </si>
  <si>
    <t xml:space="preserve">04.5.1-TID-R-516 </t>
  </si>
  <si>
    <t xml:space="preserve">Ekologinio viešojo transporto įsigijimas  </t>
  </si>
  <si>
    <t xml:space="preserve">04.5.1-TID-R-518 </t>
  </si>
  <si>
    <t>0,00</t>
  </si>
  <si>
    <t xml:space="preserve">UAB „Nemėžio komunalininkas“ </t>
  </si>
  <si>
    <t>ITI; RSP</t>
  </si>
  <si>
    <t xml:space="preserve">2.1.1.3 Aktyvaus poilsio infrastruktūros sukūrimas </t>
  </si>
  <si>
    <t>Vilniaus m. savivaldybė</t>
  </si>
  <si>
    <t xml:space="preserve">Komunalinių atliekų tvarkymo sistemos plėtra Elektrėnų savivaldybės teritorijoje </t>
  </si>
  <si>
    <t>Vilniaus apskritis</t>
  </si>
  <si>
    <t xml:space="preserve">2.1.3.1 Ikimokyklinio ugdymo įstaigų edukacinių erdvių atnaujinimas; ikimokyklinių įstaigų energetinio efektyvumo didinimas </t>
  </si>
  <si>
    <t>2.1.3.1.1.</t>
  </si>
  <si>
    <t>2.1.3.1.2.</t>
  </si>
  <si>
    <t>2.1.3.1.4.</t>
  </si>
  <si>
    <t xml:space="preserve"> 09.1.3-CPVA-R-705 </t>
  </si>
  <si>
    <t>2.1.3.1.5.</t>
  </si>
  <si>
    <t xml:space="preserve">2.1.3.2 Socialinių paslaugų efektyvumo didinimas </t>
  </si>
  <si>
    <t xml:space="preserve"> 08.1.2-CPVA-R-408</t>
  </si>
  <si>
    <t>Ukmrgės rajono savivaldybė</t>
  </si>
  <si>
    <t xml:space="preserve">09.1.3-CPVA-R-724 </t>
  </si>
  <si>
    <t xml:space="preserve">08.4.2-ESFA-R-630 </t>
  </si>
  <si>
    <t>Sveikos gyvensenos skatinimas ir moksleivių sveikatos raštingumo ugdymas  Vilniaus mieste</t>
  </si>
  <si>
    <t>Kodas</t>
  </si>
  <si>
    <t>Kodas (I)</t>
  </si>
  <si>
    <t>Kodas (II)</t>
  </si>
  <si>
    <t>Kodas (III)</t>
  </si>
  <si>
    <t>Kodas (IV)</t>
  </si>
  <si>
    <t>Kitos viešosios infrastruktūros modernizavimas (pastatai ir statiniai): bendruomenės, nevyriausybinių organizacijų veiklai pritaikomi pastatai</t>
  </si>
  <si>
    <t>Kitos viešosios infrastruktūros modernizavimas (viešosios erdvės): visuomeninės, komercinės ir bendro naudojimo paskirties teritorijos</t>
  </si>
  <si>
    <t>Viešojo valdymo tobulinimas</t>
  </si>
  <si>
    <t>Elektrėnų rajono savivaldybės administracija</t>
  </si>
  <si>
    <t>Elektrėnų rajono savivaldybė</t>
  </si>
  <si>
    <t>Kitos viešosios infrastruktūros modernizavimas (pastatai ir statiniai): sveikatinimo ir sporto objektai</t>
  </si>
  <si>
    <t>Kita (nepriskirta kitoms grupėms)</t>
  </si>
  <si>
    <t xml:space="preserve"> Kultūrinio ugdymo centro ir bibliotekos sukūrimas.</t>
  </si>
  <si>
    <t>Kitos viešosios infrastruktūros modernizavimas (pastatai ir statiniai): kultūros objektai</t>
  </si>
  <si>
    <t>Vilniaus istorinių Rasų kapinių inventorizavimas, koplyčių, tvorų, atskirų paminklų tvarkyba</t>
  </si>
  <si>
    <t>Kultūros paveldo objektų sutvarkymas ir pritaikymas</t>
  </si>
  <si>
    <t>Kitos viešosios infrastruktūros modernizavimas (viešosios erdvės): rekreacinės teritorijos ir gamtinis karkasas</t>
  </si>
  <si>
    <t>Kraštovaizdžio tvarkymas (kraštovaizdžio etalonai, pažeistos teritorijos ir pan.)</t>
  </si>
  <si>
    <t>Viešosios turizmo paslaugos</t>
  </si>
  <si>
    <t xml:space="preserve">Šalčininkų rajono savivaldybė </t>
  </si>
  <si>
    <t>Kompleksinis Švenčionių m. daugiabučių gyvenamųjų namų kvartalo, esančio tarp Taikos ir Švenčionėlių gatvių sutvarkymas</t>
  </si>
  <si>
    <t>Vietinės reikšmės keliai ir gatvės (rekonstrukcija)</t>
  </si>
  <si>
    <t>Vietinės reikšmės keliai ir gatvės (statyba)</t>
  </si>
  <si>
    <t>Aukštaičių g. įrengimas su įvažiavimų į Drujos  g. ir Paupio g. rekonstravimu</t>
  </si>
  <si>
    <t>Pėsčiųjų, dviračių tako įrengimas nuo Vilniaus g. 142A, Širvintų m. iki kelio Paširvintis-Juodiškiai-Giedraičiai 4302 sankryžos</t>
  </si>
  <si>
    <t>Viešojo transporto priemonių įsigijimas</t>
  </si>
  <si>
    <t>SUM</t>
  </si>
  <si>
    <t>Ekologiško viešojo transporto įsigijimas Trakų rajone</t>
  </si>
  <si>
    <t>UAB „Tvarkyba“</t>
  </si>
  <si>
    <t>Vandentvarka (naujų tinklų įrengimas)</t>
  </si>
  <si>
    <t>Geriamojo vandens tiekimo ir nuotekų tvarkymo sistemų renovavimas ir plėtra Elektrėnų savivaldybėje</t>
  </si>
  <si>
    <t>Lietaus nuotekų sistemų modernizavimas ir plėtra</t>
  </si>
  <si>
    <t>Šeškinės komplekso prieigų aplinkos išvalymas ir sutvarkymas:</t>
  </si>
  <si>
    <t xml:space="preserve">Atliekų tvarkymas (mažinimo, rūšiavimo ir perdirbimo skatinimo priemonės) </t>
  </si>
  <si>
    <t>,,Komunalinių atliekų konteinerių aikštelių įrengimas ir rekonstrukcija ir konteinerių konteinerinėms aikštelėms įsigijimas Švenčionių rajono savivaldybėje"</t>
  </si>
  <si>
    <t>Gyvenamųjų namų kiemų sutvarkymas Lentvario mieste (atnaujinat automobilių stovėjimo, vaikų žaidimo aikšteles, želdinius, mažąją architektūrą)</t>
  </si>
  <si>
    <t>Ikimokyklinio ar priešmokyklinio ugdymo įstaigų modernizavimas</t>
  </si>
  <si>
    <t>Socialinių paslaugų infrastruktūra</t>
  </si>
  <si>
    <t>Socialinio būsto infrastruktūra (nauja statyba arba pritaikymas)</t>
  </si>
  <si>
    <t>Socialinio būsto įsigijimas</t>
  </si>
  <si>
    <t>Neformaliojo švietimo įstaigų modernizavimas</t>
  </si>
  <si>
    <t>Bendrojo lavinimo mokyklų modernizavimas</t>
  </si>
  <si>
    <t>Sveikatos paslaugų plėtra (ne infrastruktūra)</t>
  </si>
  <si>
    <t>Produkto vertinimo kriterijus (I) (pavadinimas)</t>
  </si>
  <si>
    <t>Siekiama reikšmė (I)</t>
  </si>
  <si>
    <t>Produkto vertinimo kriterijus (II) (pavadinimas)</t>
  </si>
  <si>
    <t>Siekiama reikšmė (II)</t>
  </si>
  <si>
    <t>Produkto vertinimo kriterijus (III) (pavadinimas)</t>
  </si>
  <si>
    <t>Siekiama reikšmė (III)</t>
  </si>
  <si>
    <t>Produkto vertinimo kriterijus (IV) (pavadinimas)</t>
  </si>
  <si>
    <t>Siekiama reikšmė (IV)</t>
  </si>
  <si>
    <t>P.B.238</t>
  </si>
  <si>
    <t>Sukurtos arba atnaujuntos atviros erdvės miestų vietovėse</t>
  </si>
  <si>
    <t>P.B.239</t>
  </si>
  <si>
    <t>Pastatyti arba atnaujinti viešieji arba komerciniai pastatai miestų vietovėse</t>
  </si>
  <si>
    <t>Pastatyti arba atnaujinti viešieji arba komerciniai pastatai miesto vietovėse</t>
  </si>
  <si>
    <t>P.S. 415</t>
  </si>
  <si>
    <t xml:space="preserve">„Viešojo valdymo institucijos, pagal veiksmų programą ESF lėšomis įgyvendinusios paslaugų ir (ar) aptarnavimo kokybei gerinti skirtas priemones“ </t>
  </si>
  <si>
    <t>P.S. 416</t>
  </si>
  <si>
    <t>„Viešojo valdymo institucijų darbuotojai, kurie dalyvavo pagal veiksmų programą ESF lėšomis vykdytose veiklose, skirtose stiprinti teikiamų paslaugų ir (ar) aptarnavimo kokybės gerinimui reikalingas kompetencijas“</t>
  </si>
  <si>
    <t>P.N. 910</t>
  </si>
  <si>
    <t>„Parengtos piliečių chartijos“</t>
  </si>
  <si>
    <t>„Viešojo valdymo institucijos, pagal veiksmų programą ESF lėšomis įgyvendinusios paslaugų ir (ar) aptarnavimo kokybei gerinti skirtas priemones“</t>
  </si>
  <si>
    <t xml:space="preserve">„Viešojo valdymo institucijos, pagal veiksmų programą ESF lėšomis įgyvendinusios paslaugų ir (ar) aptarnavimo kokybei gerinti skirtas priemones“ (rodiklio kodas  </t>
  </si>
  <si>
    <t>Sukurtos arba atnaujintos atviros erdvės miestų vietovėse</t>
  </si>
  <si>
    <t>P.B. 239</t>
  </si>
  <si>
    <t>P.S.364</t>
  </si>
  <si>
    <t>Naujos atviros erdvės vietovėse nuo 1 iki 6 tūkst. gyv. (išskyrus savivaldybių centrus)</t>
  </si>
  <si>
    <t>P.S.365</t>
  </si>
  <si>
    <t>Atnaujinti ir (ar) pritaikyti naujai paskirčiai pastatai ir statiniai kaimo vietovėse</t>
  </si>
  <si>
    <t>P.S.335</t>
  </si>
  <si>
    <t>Sutvarkytis, įrengti ir ptitaikyti lankymui gamtos ir kultūros paveldo objektai ir teritorijos</t>
  </si>
  <si>
    <t>P.B.209</t>
  </si>
  <si>
    <t>Numatomo apsilankymų remiamuose kultūros ir gamtos paveldo abjektuose bei turistų traukos vietose skaičiaus padidėjimas</t>
  </si>
  <si>
    <t>„Sukurtos arba atnaujintos atviros erdvės miestų vietovėse“</t>
  </si>
  <si>
    <t>„Pastatyti arba atnaujinti viešieji arba komerciniai pastatai miestų vietovėse“</t>
  </si>
  <si>
    <t xml:space="preserve">Ukmergės miesto viešųjų erdvių infrastruktūros sutvarkymas I: Kęstučio aikštės, Draugystės skvero ir Pilies parko su prieigomis įrengimas   </t>
  </si>
  <si>
    <t xml:space="preserve">ITI </t>
  </si>
  <si>
    <t>Naujos atviros erdvės vietovėse nuo 1 iki 6 tūkst.gyv. (išskyrus savivaldybių centrus) kv.m.</t>
  </si>
  <si>
    <t>Atnaujinti ir (ar) pritaikyti naujai paskirčiai pastatai ir statiniai kaimo vietovėse kv.m.</t>
  </si>
  <si>
    <t>Naujos atviros erdvės vietovėse nuo 1 iki 6 tūkst.gyv. (išskyrus savivaldybių centrus) kv.m</t>
  </si>
  <si>
    <t>Naujos atviros erdvės vietovės nuo 1 iki 6 tūkst.gyv. (išskyrus savivaldybių centrus) (kv. m.)</t>
  </si>
  <si>
    <t>Sukurtos arba atnaujintos atviros erdvės miestų vietovėse (kv m.)</t>
  </si>
  <si>
    <t>P.N.304</t>
  </si>
  <si>
    <t>Modernizuoti kultūros infrastruktūros objektai</t>
  </si>
  <si>
    <t xml:space="preserve">Buvusio ,,Vaikų pasaulio“ konversija į viešąją rekreacinę teritoriją   </t>
  </si>
  <si>
    <t>R.N.091</t>
  </si>
  <si>
    <t>Teritorijų, kuriose įgyvendintos kraštovaizdžio formavimo priemonės, plotas, HA</t>
  </si>
  <si>
    <t>20</t>
  </si>
  <si>
    <t>P.S.338</t>
  </si>
  <si>
    <t>P.N. 092</t>
  </si>
  <si>
    <t>Kraštovaizdžio ir (ar) gamtinio karkaso formavimo aspektais pakeisti ar pakoreguoti savivaldybių ar jų dalių bendrieji planai</t>
  </si>
  <si>
    <t>P.N.093</t>
  </si>
  <si>
    <t>Likviduoti kraštovaizdį darkantys bešeimininkiai apleisti statiniai ir įrenginiai</t>
  </si>
  <si>
    <t>P.N.094</t>
  </si>
  <si>
    <t>Rekultivuotos, atvirais kasiniai pažeistos žemės</t>
  </si>
  <si>
    <t>Išsaugoti, sutvarkyti ar atkurti įvairaus teritorinio lygmens kraštovaizdžio arealai (skaičius)</t>
  </si>
  <si>
    <t>Šalčininkų miestas</t>
  </si>
  <si>
    <t>Teritorijų kuriose įgyvendintos kraštovaizdžio formavimo priemonės, potas, ha</t>
  </si>
  <si>
    <t>R.N. 091</t>
  </si>
  <si>
    <t>Ukmergės rajono savivaldybė Širvintų rajono savivaldybė, Elektrėnų savivaldybė.</t>
  </si>
  <si>
    <t>P.N. 817</t>
  </si>
  <si>
    <t>Įrengti ženklinimo infrastruktūros objektai</t>
  </si>
  <si>
    <t xml:space="preserve">Įrengti ženklinimo infrastruktūros objektai </t>
  </si>
  <si>
    <t>Įrengti ženklinimo infrastruktūros priemones</t>
  </si>
  <si>
    <t>Šalčininkų r. savivaldybė</t>
  </si>
  <si>
    <t>Švenčionių r. savivaldybė</t>
  </si>
  <si>
    <t>P.B.214</t>
  </si>
  <si>
    <t>Bendras rekonstruotų arba atnaujintų kelių ilgis</t>
  </si>
  <si>
    <t>R.S.342</t>
  </si>
  <si>
    <t>Sugaištas kelionės automobilių keliais (išskyrus TEN-T kelius) laikas</t>
  </si>
  <si>
    <t>P.N.508</t>
  </si>
  <si>
    <t>Bendras naujai nutiestų kelių ilgis</t>
  </si>
  <si>
    <t>P.S.342</t>
  </si>
  <si>
    <t>Įdiegtos saugų eismą gerinančios ir aplinkosaugos priemonės</t>
  </si>
  <si>
    <t xml:space="preserve">Bendras rekonstruotų arba atnaujintų kelių ilgis </t>
  </si>
  <si>
    <t>Sugaištas kelionės automobilių kelias (išskirus TEN-T kelius) laikas</t>
  </si>
  <si>
    <t xml:space="preserve">Įdiegtos saugų eismą gerinančios ir aplinkosaugos priemonės </t>
  </si>
  <si>
    <t>Bendras rekonstruotų arba atnaujintų kelių ilgis, km</t>
  </si>
  <si>
    <t>P.S.321</t>
  </si>
  <si>
    <t>Įrengtų naujų dviračių ir / ar pėsčiųjų takų ir / ar trasų ilgis</t>
  </si>
  <si>
    <t>Įrengtų naujų dviračių ir/ar pėsčiųjų takų ir/ar trasų ilgis</t>
  </si>
  <si>
    <t>P.S.322</t>
  </si>
  <si>
    <t>Rekonstruotų dviračių ir /ar pėsčiųjų takų ir / ar trasų ilgis</t>
  </si>
  <si>
    <t>Rekonstruotų dviračių ir / ar pėsčiųjų takų ir / ar trasų ilgis</t>
  </si>
  <si>
    <t>P.S. 325</t>
  </si>
  <si>
    <t>Įsigytos naujos ekologiškos viešojo transporto priemonės</t>
  </si>
  <si>
    <t xml:space="preserve"> Geriamojo vandens tiekimo ir nuotekų tvarkymo sistemos renovavimas ir plėtra Vilniaus mieste</t>
  </si>
  <si>
    <t>UAB Vilniaus
vandenys</t>
  </si>
  <si>
    <t>P.N. 050</t>
  </si>
  <si>
    <t xml:space="preserve">Gyventojai, kuriems teikiamos vandens tiekimo paslaugos naujai pastatytais geriamojo vandens tiekimo tinklais </t>
  </si>
  <si>
    <t>P.N.051</t>
  </si>
  <si>
    <t xml:space="preserve">Gyventojai, kuriems teikiamos vandens tiekimo paslaugos iš naujai pastatytų ir (arba) rekonstruotų geriamojo vandens gerinimo įrenginių </t>
  </si>
  <si>
    <t>P.N.053</t>
  </si>
  <si>
    <t>Gyventojai, kuriems teikiamos paslaugos naujai pastatytais nuotekų surinkimo tinklais</t>
  </si>
  <si>
    <t>P.N.054</t>
  </si>
  <si>
    <t xml:space="preserve">Gyventojai, kuriems teikiamos nuotekų valymo paslaugos naujai pastatytais ir (arba) rekonstruotais nuotekų valymo įrenginiais </t>
  </si>
  <si>
    <t>P.S.333</t>
  </si>
  <si>
    <t>Rekonstruotų vandens tiekimo ir nuotekų surinkimo tinklų ilgis</t>
  </si>
  <si>
    <t>Vandens tiekimo ir nuotekų tvarkymo infrastruktūros rekostrukcija ir plėtra Švenčionių rajone</t>
  </si>
  <si>
    <t xml:space="preserve">UAB "Pabradės komunalinis ūkis"      </t>
  </si>
  <si>
    <t>„Geriamojo vandens tiekimo ir nuotekų tvarkymo sistemų renovavimas ir plėtra Šalčininkų rajone (Šalčininkų m.,  Baltojoje Vokėje ir Jašiūnuose)</t>
  </si>
  <si>
    <t>Geriamojo vandens tiekimo ir nuotekų tvarkymo sistemų renovavimas ir plėtra Širvintų rajone (Musninkuose ir Gelvonuose)</t>
  </si>
  <si>
    <t>P.N.050</t>
  </si>
  <si>
    <t xml:space="preserve">Vandens tiekimo ir nuotekų tvarkymo infrastruktūros plėtra Trakų raj. </t>
  </si>
  <si>
    <t>Vandens tiekimo ir nuotekų tvarkymo infrastruktūros plėtra ir rekonstravimas Ukmergės rajono savivaldybėje.</t>
  </si>
  <si>
    <t xml:space="preserve"> 05.3.2-APVA-R-014</t>
  </si>
  <si>
    <t xml:space="preserve">5 612,00
</t>
  </si>
  <si>
    <t xml:space="preserve">257,0
</t>
  </si>
  <si>
    <t>Galgių km., Mickūnų sen., Vilniaus raj.sav.</t>
  </si>
  <si>
    <t>P.S.328</t>
  </si>
  <si>
    <t>Lietaus nuotėkio plotas, iš kurio surenkamam paviršiniam (lietaus) vandeniui tvarkyti, įrengta ir (ar) rekonstruota infrastruktūra (ha)</t>
  </si>
  <si>
    <t xml:space="preserve">Lietaus nuotekų paviršinių nuotekų sistemų tvarkymas Vilniaus mieste                                                              
</t>
  </si>
  <si>
    <t>P.N.028</t>
  </si>
  <si>
    <t xml:space="preserve">Inventorizuota neapkaityto paviršinių nuotekų nuoakyno dalis </t>
  </si>
  <si>
    <t>5.608</t>
  </si>
  <si>
    <t>Pastatyti arba atnaujinti viešieji arba komerciniai pastatai miesto vietovėse, m2</t>
  </si>
  <si>
    <t>P.S.329</t>
  </si>
  <si>
    <t xml:space="preserve">Sukurti / pagerinti atskiro komunalinių atliekų surinkimo pajėgumai (tonos/metai) </t>
  </si>
  <si>
    <t>Vilniaus m.</t>
  </si>
  <si>
    <t>Šalčininkų rajono savivaldybės administracijs</t>
  </si>
  <si>
    <t>P.S.380</t>
  </si>
  <si>
    <t>Pagal veiksmų programą ERPF lėšomis sukurtos naujos ikimokyklinio ir priešmokyklinio ugdymo vietos</t>
  </si>
  <si>
    <t>P.N.717</t>
  </si>
  <si>
    <t>Pagal veiksmų programą ERPF lėšomis atnaujintos ikimokyklinio ir priešmokyklinio ugdymo mokyklos</t>
  </si>
  <si>
    <t>P.N.743</t>
  </si>
  <si>
    <t>Pagal veiksmų programą ERPF lėšomis atnaujintos ikimokyklinio ugdymo mokyklos</t>
  </si>
  <si>
    <t>Pagal veiksmų programą ERPF lėšomis atnaujintos ikimokyklinio ir/ar priešmokyklinio ugdymo grupės</t>
  </si>
  <si>
    <t xml:space="preserve">P.S. 380 </t>
  </si>
  <si>
    <t>P.S.361</t>
  </si>
  <si>
    <t>Investicijas gavusių socialinių paslaugų infrastruktūros objektų skaičius</t>
  </si>
  <si>
    <t>R.N.403</t>
  </si>
  <si>
    <t>Tikslinių grupių asmenys, gavę tiesioginės naudos iš investicijų į socialinių paslaugų infrastruktūrą</t>
  </si>
  <si>
    <t>R.N.404</t>
  </si>
  <si>
    <t>Investicijas gavusiose įstaigose esančios vietos socialinių paslaugų gavėjams</t>
  </si>
  <si>
    <t xml:space="preserve">
230</t>
  </si>
  <si>
    <t>130</t>
  </si>
  <si>
    <t>P.S.362</t>
  </si>
  <si>
    <t>Naujai įrengti ar įsigyti socialiniai būstai</t>
  </si>
  <si>
    <t>Širvintų  sporto mokyklos vidaus patalpų sutvarkymas</t>
  </si>
  <si>
    <t>P.B.235</t>
  </si>
  <si>
    <t>Investicijas gavusios vaikų priežiūros arba švietimo infrastruktūros pajėgumas</t>
  </si>
  <si>
    <t>P.N.723</t>
  </si>
  <si>
    <t>Atnaujintos neformaliojo ugdymo įstaigos</t>
  </si>
  <si>
    <t>P.N.722</t>
  </si>
  <si>
    <t>Pagal veiksmų programą ERPF lėšomis atnaujintos bendrojo ugdymo mokyklos</t>
  </si>
  <si>
    <t>„Investicijas gavusios vaikų priežiūros 
arba švietimo infrastruktūros pajėgumas“</t>
  </si>
  <si>
    <t>„Pagal veiksmų programą
 ERPF lėšomis atnaujintos bendrojo ugdymo mokyklos"</t>
  </si>
  <si>
    <t>P.N. 722</t>
  </si>
  <si>
    <t>Sveikos gyvensenos skatinimas  Elektrėnų savivaldybėje</t>
  </si>
  <si>
    <t>Elektrenų savivaldybės visuomenės sveikatos biuras</t>
  </si>
  <si>
    <t>P.S.372</t>
  </si>
  <si>
    <t>Tikslinių grupių asmenys, kurie dalyvavo informavimo, švietimo ir mokymo renginiuose bei sveikatos raštingumą didinančiose veiklose</t>
  </si>
  <si>
    <t>P.N.671</t>
  </si>
  <si>
    <t xml:space="preserve">Modernizuoti savivaldybių visuomenės sveikatos biurai </t>
  </si>
  <si>
    <t>Modernizuoti savivaldybių visuomenės sveikatos biurai</t>
  </si>
  <si>
    <t>Sveikos gyvensenos skatinimas ir moksleivių skubios pirmosios pagalbos mokymas Vilniaus rajone</t>
  </si>
  <si>
    <t>Ukmergės rajono savivaldybės visuomenės  sveikatos biuras</t>
  </si>
  <si>
    <t xml:space="preserve">Tikslinių grupių asmenys, kurie dalyvavo informavimo, švietimo ir mokymo renginiuose bei sveikatos raštingumą didinančiose veiklose
</t>
  </si>
  <si>
    <t>ESFA</t>
  </si>
  <si>
    <t>08.4.2-ESFA- R-630</t>
  </si>
  <si>
    <t>veiksmų kuriais remiamos investicijos į mažos apimties infrastruktūrą skaičius (planuojamų sutvarkyti objektų skaičius)</t>
  </si>
  <si>
    <t>Gyventojų, kurie naudojasi geresnėmis paslaugomis/infrastruktūra, skaičius (gyventojų skaičius (kaimo vietovėje, kurioje planuojama sutvarkyti objektą (-us))</t>
  </si>
  <si>
    <t>Regioninio planavimo būdu įgyvendintų mažos apimties infrastruktūros projektų skaičius (regioninių projektų skaičius)</t>
  </si>
  <si>
    <t>2.1.1.2.15</t>
  </si>
  <si>
    <t xml:space="preserve">Viešosios infrastruktūros gerinimas Beržų g., Bražuolės k., Trakų sen. </t>
  </si>
  <si>
    <t>Viešosios infrastruktūros gerinimas Onuškio ir Užutrakio kaimiškosiose vietovėse</t>
  </si>
  <si>
    <t>2.1.1.2.16</t>
  </si>
  <si>
    <t>2.1.1.2.17</t>
  </si>
  <si>
    <t>Kompleksiškas traukos objektų, esančių Paluknio ir Trakų seniūnijų kaimiškosiose vietovėse sutvarkymas</t>
  </si>
  <si>
    <t>2.1.1.2.18</t>
  </si>
  <si>
    <t>Kompleksiškas Onuškio miestelio sutvarkymas</t>
  </si>
  <si>
    <t>Trakų rajono savivaldybės viešosios infrastruktūros atnaujinimas</t>
  </si>
  <si>
    <t>2.1.1.2.19</t>
  </si>
  <si>
    <t>1.1.3.1.22</t>
  </si>
  <si>
    <t>Ukmergės rajono Siesikų miestelio viešosios infrastruktūros gerinimas ir plėtra</t>
  </si>
  <si>
    <t xml:space="preserve">Apšvietimo inžinerinių tinklų atnaujinimas ir plėtra Vilniaus r. Šatrininkų sen. Karklėnų k. </t>
  </si>
  <si>
    <t>2.1.1.1.41</t>
  </si>
  <si>
    <t>2.1.1.1.42</t>
  </si>
  <si>
    <t>Visuomeninės paskirties patalpų pritaikymas bendruomenės poreikiams Tabariškių kaime</t>
  </si>
  <si>
    <t>1.1.3.2.27</t>
  </si>
  <si>
    <t>Butrimonių kaimo pastato pritaikymas bendruomenės poreikiams</t>
  </si>
  <si>
    <t>2.1.2.1.1</t>
  </si>
  <si>
    <t>Šalčininkų rajono vietinių kelių sutvarkymas Šalčininkų ir Gerviškių seniūnijose</t>
  </si>
  <si>
    <t>1.1.3.2.28</t>
  </si>
  <si>
    <t>Turgelių laisvalaikio salės pritaikymas bendruomenės poreikiams</t>
  </si>
  <si>
    <t>1.1.3.2.29</t>
  </si>
  <si>
    <t>Poškonių pagrindinės mokyklos dalies patalpų pritaikymas kultūriniai ir socialinei veiklai</t>
  </si>
  <si>
    <t>1.1.3.2.30</t>
  </si>
  <si>
    <t>Kapinių įrengimas Vilniaus rajono Rudaminos seniūnijos Totoriškių kaime</t>
  </si>
  <si>
    <t>2.1.1.1.43</t>
  </si>
  <si>
    <t>Vietinės reikšmės kelio infrastruktūros sutvarkymas Vilniaus r. Nemenčinės sen. Didžiųjų Kabiškių k.</t>
  </si>
  <si>
    <t>1.1.3.1.23</t>
  </si>
  <si>
    <t>Ukmergės rajono Dainavos gyvenvietės viešosios infrastruktūros gerinimas ir plėtra</t>
  </si>
  <si>
    <t>1.1.3.1.24</t>
  </si>
  <si>
    <t>Ukmergės rajono Želvos miestelio viešosios infrastruktūros gerinimas ir plėtra</t>
  </si>
  <si>
    <t>1.1.3.1.25</t>
  </si>
  <si>
    <t>Ukmergės rajono Taujėnų miestelio viešosios infrastruktūros gerinimas ir plėtra</t>
  </si>
  <si>
    <t>1.1.3.1.26</t>
  </si>
  <si>
    <t>Vidiškių miestelio viešosios infrastruktūros gerinimas ir plėtra</t>
  </si>
  <si>
    <t>2.1.1.1.44</t>
  </si>
  <si>
    <t xml:space="preserve">Vilniaus rajono Paberžės seniūnijos Glitiškių kaimo sporto aikštyno įrengimas, pritaikant bendruomenės poreikiams </t>
  </si>
  <si>
    <t>1.1.3.2.31</t>
  </si>
  <si>
    <t>Apšvietimo inžinerinių tinklų atnaujinimas ir plėtra Vilniaus r. Rukainių sen. Mykoliškių k.</t>
  </si>
  <si>
    <t>2.1.1.1.45</t>
  </si>
  <si>
    <t xml:space="preserve">Privažiuojamojo kelio įrengimas Vilniaus r. Medininkų sen. Juozapinės k. </t>
  </si>
  <si>
    <t>2.1.1.1.46</t>
  </si>
  <si>
    <t xml:space="preserve">Vietinės reikšmės kelio infrastruktūros sutvarkymas Vilniaus r. Zujūnų sen. Čekoniškių k. </t>
  </si>
  <si>
    <t>1.1.3.2.32</t>
  </si>
  <si>
    <t>1.1.3.2.33</t>
  </si>
  <si>
    <t xml:space="preserve">Sporto aikštyno įrengimas bei viešosios erdvės sutvarkymas Vilniaus r. Lavoriškių sen. Lavoriškių k. </t>
  </si>
  <si>
    <t>1.1.3.2.34</t>
  </si>
  <si>
    <t>Rudaminos daugiafunkcinio kultūros centro Savičiūnų skyriaus pastato rekonstrukcija, pritaikant bendruomenės poreikiams</t>
  </si>
  <si>
    <t>1.1.3.2.35</t>
  </si>
  <si>
    <t>Poilsio zonos įrengimas Vilniaus r. Pagirių sen. Mažųjų ir Didžiųjų Lygainių kaimuose</t>
  </si>
  <si>
    <t>1.1.3.2.36</t>
  </si>
  <si>
    <t>Lietuvos Tūkstantmečio poilsio parko, esančio Vilniaus rajono Marijampolio seniūnijos Marijampolio kaime, sutvarkymas</t>
  </si>
  <si>
    <t>1.1.3.2.37</t>
  </si>
  <si>
    <t>Vilniaus rajono Kalvelių seniūnijos Pakenės kaimo viešosios erdvės sutvarkymas prie Pakenės Česlovo Milošo pagrindinės mokyklos teritorijos</t>
  </si>
  <si>
    <t>2.1.1.1.47</t>
  </si>
  <si>
    <t>Apšvietimo inžinerinių tinklų atnaujinimas ir plėtra Vilniaus r. Maišiagalos sen. Karvio k.</t>
  </si>
  <si>
    <t>Bendruomenės centro Prienų kaime plėtra</t>
  </si>
  <si>
    <t>1.1.3.2.38</t>
  </si>
  <si>
    <t>1.1.3.2.39</t>
  </si>
  <si>
    <t>Kartos namų įrengimas ir plėtra Pašaminės kaime</t>
  </si>
  <si>
    <t>Investicijos į bendruomeninės infrastruktūros plėtrą Strūnaičio kaime</t>
  </si>
  <si>
    <t>1.1.3.2.40</t>
  </si>
  <si>
    <t>Daugiafunkcio centro plėtra Vidutinės kaime</t>
  </si>
  <si>
    <t>1.1.3.1.27</t>
  </si>
  <si>
    <t>Adutiškio miestelio viešosios erdvės pritaikymas bendruomenei</t>
  </si>
  <si>
    <t>1.1.3.2.41</t>
  </si>
  <si>
    <t>Pylimų vaikų darželio pastato pritaikymas kultūrinei ir socialinei veiklai</t>
  </si>
  <si>
    <t>1.1.3.2.42</t>
  </si>
  <si>
    <t>Semeliškių gimnazijos pastato pritaikymas kultūrinei ir socialinei veiklai</t>
  </si>
  <si>
    <t>1.1.3.2.43</t>
  </si>
  <si>
    <t>Viešojo naudojimo objekto, esančio Liepų g. 15 Gilučių k., atnaujinimas</t>
  </si>
  <si>
    <t>2.1.1.2.20</t>
  </si>
  <si>
    <t xml:space="preserve">Kazokiškių daugiafunkcio centro atnaujinimas </t>
  </si>
  <si>
    <t>1.1.3.2.44</t>
  </si>
  <si>
    <t>Elektrėnų savivaldybės viešųjų pastatų infrastruktūros gerinimas</t>
  </si>
  <si>
    <t>2.1.1.2.21</t>
  </si>
  <si>
    <t>Vandentiekio įrengimas Ąžuolinės kaime</t>
  </si>
  <si>
    <t>1.1.3.2.45</t>
  </si>
  <si>
    <t xml:space="preserve">Gatvių apšvietimo įrengimas ir kitos mažos apimties infrastruktūros plėtra Kielių ir Avižonių kaimuose </t>
  </si>
  <si>
    <t>1.1.3.2.46</t>
  </si>
  <si>
    <t>Gatvių apšvietimo įrengimas ir kitos mažos apimties infrastruktūros plėtra Kabaldos ir Motiejūnų kaimuose</t>
  </si>
  <si>
    <t>1.1.3.2.47</t>
  </si>
  <si>
    <t>1.1.3.2.48</t>
  </si>
  <si>
    <t>Gatvių apšvietimo įrengimas ir kitos mažos apimties infrastruktūros plėtra Čiobiškio ir Liukonių kaimuose</t>
  </si>
  <si>
    <t>1.1.3.2.49</t>
  </si>
  <si>
    <t>Gatvių apšvietimo įrengimas ir kitos mažos apimties infrastruktūros plėtra Musninkų miestelyje</t>
  </si>
  <si>
    <t>1.1.3.2.50</t>
  </si>
  <si>
    <t>Gatvių apšvietimo įrengimas ir kitos mažos apimties infrastruktūros plėtra Družų kaime</t>
  </si>
  <si>
    <t>1.1.3.2.51</t>
  </si>
  <si>
    <t>Gatvių apšvietimo įrengimas ir kitos mažos apimties infrastruktūros plėtra Zibalų miestelyje ir Alionių I, Alionių II, Anciūnų kaimuose</t>
  </si>
  <si>
    <t>2.1.1.2.22</t>
  </si>
  <si>
    <t>Rekreacinių teritorijų sutvarkymas Šalčininkų rajone</t>
  </si>
  <si>
    <t>1.1.3.2.52</t>
  </si>
  <si>
    <t>P.S. 362</t>
  </si>
  <si>
    <t xml:space="preserve">Gyventojai, kuriems teikiamos paslaugos naujai pastatytais nuotekų surinkimo tinklais (GE) </t>
  </si>
  <si>
    <t>Gyventojai, kuriems teikiamos nuotekų valymo paslaugos naujai pastatytais ir (arba) rekonstruotais nuotekų valymo įrenginiais (GE)</t>
  </si>
  <si>
    <t>Sukurtos arba atnaujintos atviros erdvės miestų vietovėse, m2</t>
  </si>
  <si>
    <t xml:space="preserve">Sukurti/ pagerinti atskiro komunalinių atliekų surinkimo pajėgumai (tonos/metai)
</t>
  </si>
  <si>
    <t>Inventorizuota neapskaityto paviršinių nuotekų nuotakyno dalis (proc.)</t>
  </si>
  <si>
    <t>P.N.092</t>
  </si>
  <si>
    <t>P.N.817</t>
  </si>
  <si>
    <t>Sutvarkytis, įrengti ir pritaikyti lankymio gamtos ir kultūros paveldo objektai ir teritorijos (vnt.)</t>
  </si>
  <si>
    <t>Modernizuoti kultūros infrastruktūros objektai (vnt.)</t>
  </si>
  <si>
    <t>Rekonstruotų dviračių ir / ar pėsčiųjų takų ir/ ar trasų ilgis (km)</t>
  </si>
  <si>
    <t>Įrengtų naujų dviračių ir / ar pėsčiųjų takų ir / ar trasų ilgis (km)</t>
  </si>
  <si>
    <t>Bendras rekonstruotų arba atnaujintų kelių ilgis (km)</t>
  </si>
  <si>
    <t>Bendras naujai nutiestų kelių ilgis (km)</t>
  </si>
  <si>
    <t>Numatomo pasilankymų remiamuose kultūros ir gamtos paveldo objektuose bei turistų traukos vietos skaičiaus padidėjimas</t>
  </si>
  <si>
    <t>Viešojo valdymo institucijos, pagal veiksmų programą ESF lėšomis įgyvendinusios paslaugų ir (ar) aptarnavimo kokybei gerinti skirtas priemones</t>
  </si>
  <si>
    <t>Viešojo valdymo institucijų darbuotojai, kurie dalyvavo pagal veiksmų programą ESF lėšomis vykdytose veiklose, skirtose stiprinti teikiamų paslaugų ir (ar) aptarnavimo kokybės gerinimui reikalingas kompetencijas</t>
  </si>
  <si>
    <t>Parengtos piliečių chartijos</t>
  </si>
  <si>
    <t>Metai</t>
  </si>
  <si>
    <t>Iš viso</t>
  </si>
  <si>
    <t>Veiksmų programos įgyvendinimo plano priemonė (Nr.)</t>
  </si>
  <si>
    <t>Veiksmų programos įgyvendinimo plano priemonės pavadinimas</t>
  </si>
  <si>
    <t>Geriamojo vandens tiekimo ir nuotėkų tvarkymo sistemos renovavimas ir plėtra</t>
  </si>
  <si>
    <t>Pereinamojo laikotarpio tikslinių teritorijų vystymas. II</t>
  </si>
  <si>
    <t>Miestų kompleksinė plėtra</t>
  </si>
  <si>
    <t>Paviršinių nuotekų sistemų tvarkymas</t>
  </si>
  <si>
    <t xml:space="preserve"> 07.1.1-CPVA-R-904</t>
  </si>
  <si>
    <t>Didžiųjų miestų kompleksinė plėtra</t>
  </si>
  <si>
    <t>Socialinių paslaugų infrastruktūros plėtra</t>
  </si>
  <si>
    <t xml:space="preserve">Kraštovaizdžio apsauga </t>
  </si>
  <si>
    <t xml:space="preserve"> 05.4.1-LVPA-R-821</t>
  </si>
  <si>
    <t>„Savivaldybių jungiančių turizmo trasų ir turizmo maršrutų informacinės infrastruktūros plėtra“</t>
  </si>
  <si>
    <t>Kaimo gyvenamųjų vietovių atnaujinimas</t>
  </si>
  <si>
    <t>Vietinių kelių vystymas</t>
  </si>
  <si>
    <t xml:space="preserve"> 04.5.1-TID-R-516</t>
  </si>
  <si>
    <t>"Pėsčiųjų ir dviračių takų rekonstrukcija ir plėtra"</t>
  </si>
  <si>
    <t>Modernizuoti savivaldybių kultūros infrastruktūrą</t>
  </si>
  <si>
    <t>Aktualizuoti savivaldybių kultūros paveldo objektus</t>
  </si>
  <si>
    <t>Vietinio susisiekimo viešojo transporto priemonių parko atnaujinimas</t>
  </si>
  <si>
    <t>Neformaliojo švietimo infrastruktūros tobulinimas</t>
  </si>
  <si>
    <t>Mokyklų tinklo efektyvumo didinimas</t>
  </si>
  <si>
    <t xml:space="preserve">09.1.3-CPVA-R-705 </t>
  </si>
  <si>
    <t>Ikimokyklinio ir priešmokyklinio ugdymo prieinamumo didinimas</t>
  </si>
  <si>
    <t>Paslaugų ir asmenų aptarnavimo kokybės gerinimas savivaldybėse</t>
  </si>
  <si>
    <t>Sveikos gyvensenos skatinimas regioniniu lygiu</t>
  </si>
  <si>
    <t>Socialinio būsto fondo plėtra</t>
  </si>
  <si>
    <t>08.4.2-ESFAR-R-630</t>
  </si>
  <si>
    <t xml:space="preserve">Pavadinimas </t>
  </si>
  <si>
    <t>Projektų, kuriems priskirta veiklų grupė, skaičius</t>
  </si>
  <si>
    <t>Projektų, kuriems veiklų grupė priskirta kaip pagrindinė, skaičius</t>
  </si>
  <si>
    <t>Projektų, kuriems veiklų grupė priskirta kaip pagrindinė, lėšų poreikis (iš viso)</t>
  </si>
  <si>
    <t>Atsinaujinančių energijos šaltinių diegimas</t>
  </si>
  <si>
    <t xml:space="preserve">Viešųjų pastatų energinio efektyvumo didinimas </t>
  </si>
  <si>
    <t xml:space="preserve">Viešosios infrastruktūros (išskyrus pastatus) energinio efektyvumo didinimas </t>
  </si>
  <si>
    <t xml:space="preserve">Gyvenamųjų namų energinio efektyvumo didinimas </t>
  </si>
  <si>
    <t xml:space="preserve">Vandentvarka (esamų geriamo vandens ir nuotekų tinklų modernizavimas) </t>
  </si>
  <si>
    <t>Viešojo transporto infrastruktūra</t>
  </si>
  <si>
    <t>Valstybinės reikšmės keliai ir gatvės (statyba)</t>
  </si>
  <si>
    <t>Valstybinės reikšmės keliai ir gatvės (rekonstrukcija)</t>
  </si>
  <si>
    <t>Daugiarūšio transporto plėtra</t>
  </si>
  <si>
    <t>Oro uostų ir aerodromų infrastruktūra</t>
  </si>
  <si>
    <t>Regioninė ir vietinė vandens transporto infrastruktūra</t>
  </si>
  <si>
    <t>Intelektinės transporto sistemos</t>
  </si>
  <si>
    <t>Aukštojo mokslo įstaigų modernizavimas</t>
  </si>
  <si>
    <t>Profesinio ar suaugusiųjų mokymo įstaigų modernizavimas</t>
  </si>
  <si>
    <t>Kitos viešosios infrastruktūros modernizavimas (viešosios erdvės): gyvenamosios paskirties teritorijos</t>
  </si>
  <si>
    <t>Kitos viešosios infrastruktūros modernizavimas (viešosios erdvės): pramoninių, buvusių karinių, inžinerinių ir pan. objektų teritorijų pritaikymas ar konversija</t>
  </si>
  <si>
    <t>Viešoji tyrimų ir inovacijų infrastruktūra</t>
  </si>
  <si>
    <t>Viešoji verslui skirta infrastruktūra (pramoniniai parkai, pramonės zonos ir pan.)</t>
  </si>
  <si>
    <t>Oro kokybės gerinimas (gatvių valymo technikos įsigijimas, technologijų diegimas)</t>
  </si>
  <si>
    <t>Natura 2000 teritorijų tvarkymas ir pritaikymas</t>
  </si>
  <si>
    <t>Užterštų teritorijų išvalymas</t>
  </si>
  <si>
    <t>Pėsčiųjų ir dviračių takai (ne miesto vietovėse)</t>
  </si>
  <si>
    <t>Viešoji turizmo infrastruktūra</t>
  </si>
  <si>
    <t>Gamtos paveldo objektų sutvarkymas ir pritaikymas</t>
  </si>
  <si>
    <t>Kompleksinių paveldo objektų sutvarkymas ir pritaikymas</t>
  </si>
  <si>
    <t>Socialinių paslaugų plėtra (ne infrastruktūra)</t>
  </si>
  <si>
    <t xml:space="preserve">Universalaus daugiafunkcio centro Marijampolio kaime įrengimas </t>
  </si>
  <si>
    <t>O.3</t>
  </si>
  <si>
    <t>O.15</t>
  </si>
  <si>
    <t>SO12.1</t>
  </si>
  <si>
    <t>M07-7.2-R</t>
  </si>
  <si>
    <t xml:space="preserve"> Pagrindinės paslaugos ir kaimų atnaujinimas kaimo vietovėse:
7.2 Parama investicijomis į visų rūšių mažos apimties infrastruktūrą; </t>
  </si>
  <si>
    <t>1.3-P-2</t>
  </si>
  <si>
    <t>Specialiojo transporto priemonės</t>
  </si>
  <si>
    <t>Nr.</t>
  </si>
  <si>
    <t>ES lėšos</t>
  </si>
  <si>
    <t xml:space="preserve">Lėšų poreikis: </t>
  </si>
  <si>
    <t>2014 m.</t>
  </si>
  <si>
    <t>2015 m.</t>
  </si>
  <si>
    <t>2016 m.</t>
  </si>
  <si>
    <t>2017 m.</t>
  </si>
  <si>
    <t>2018 m.</t>
  </si>
  <si>
    <t>2019 m.</t>
  </si>
  <si>
    <t>2020 m.</t>
  </si>
  <si>
    <t>Iš viso 2014-2020 m. (be rezervinių projektų)</t>
  </si>
  <si>
    <t>Iš viso planui įgyvendinti:</t>
  </si>
  <si>
    <t>Prioritetas: Aukšta gyvenimo kokybė</t>
  </si>
  <si>
    <t xml:space="preserve">1. </t>
  </si>
  <si>
    <t>Prioritetas: Tvari ir konkurencinga regiono ekonomika</t>
  </si>
  <si>
    <t>2.</t>
  </si>
  <si>
    <t>* Rezervinių projektų įgyvendinimo etapų terminai nenustatomi</t>
  </si>
  <si>
    <t>Plano dalies numeris ir pavadinimas</t>
  </si>
  <si>
    <t>Požymiai</t>
  </si>
  <si>
    <t>Projekto etapai</t>
  </si>
  <si>
    <t>Unikalus numeris</t>
  </si>
  <si>
    <t>Projektas</t>
  </si>
  <si>
    <t>Pareiškėjas</t>
  </si>
  <si>
    <t>Ministerija (asignavimų valdytojas)</t>
  </si>
  <si>
    <t>Įgyvendinimo teritorija</t>
  </si>
  <si>
    <t>VP priemonė arba KPP priemonė (Nr.)</t>
  </si>
  <si>
    <t>R/V/–</t>
  </si>
  <si>
    <t>ITI, RSP</t>
  </si>
  <si>
    <t>rez.,–</t>
  </si>
  <si>
    <t>Iš viso:</t>
  </si>
  <si>
    <t>Savivaldybės biudžetas</t>
  </si>
  <si>
    <t>Valstybės biudžetas</t>
  </si>
  <si>
    <t>Privačios lėšos</t>
  </si>
  <si>
    <t>Kitos viešosios lėšos</t>
  </si>
  <si>
    <t>Įtraukimas į sąrašą (metai, ketvirtis)</t>
  </si>
  <si>
    <t>Paraiškos pateikimas įgyvendinančiajai institucijai (metai, ketvirtis)</t>
  </si>
  <si>
    <t>Finansavimo sutarties sudarymas (metai, ketvirtis)</t>
  </si>
  <si>
    <t>Projekto užbaigimas (metai)</t>
  </si>
  <si>
    <t>R109905-340000-1127</t>
  </si>
  <si>
    <t>R109905-293400-1128</t>
  </si>
  <si>
    <t>R109920-490000-1130</t>
  </si>
  <si>
    <t>R109920-490000-1131</t>
  </si>
  <si>
    <t>R109920-490000-1132</t>
  </si>
  <si>
    <t>R109920-490000-1133</t>
  </si>
  <si>
    <t>R109920-490000-1134</t>
  </si>
  <si>
    <t>R109920-490000-1135</t>
  </si>
  <si>
    <t>R109920-490000-1136</t>
  </si>
  <si>
    <t>R109920-490000-1137</t>
  </si>
  <si>
    <t>R109920-490000-1138</t>
  </si>
  <si>
    <t>R109920-490000-1139</t>
  </si>
  <si>
    <t>R109000-320000-1152</t>
  </si>
  <si>
    <t>R109000-500000-1153</t>
  </si>
  <si>
    <t>R109000-330000-1154</t>
  </si>
  <si>
    <t>R109000-330000-1155</t>
  </si>
  <si>
    <t>R109908-282900-1158</t>
  </si>
  <si>
    <t>R103302-440000-1159</t>
  </si>
  <si>
    <t>R109904-300000-1161</t>
  </si>
  <si>
    <t>R109904-280000-1162</t>
  </si>
  <si>
    <t>R109904-280000-1163</t>
  </si>
  <si>
    <t>R109904-330000-1164</t>
  </si>
  <si>
    <t>R109904-280000-1165</t>
  </si>
  <si>
    <t>R109904-280000-1166</t>
  </si>
  <si>
    <t>R109904-280000-1168</t>
  </si>
  <si>
    <t>R109904-290000-1169</t>
  </si>
  <si>
    <t>R109904-300000-1170</t>
  </si>
  <si>
    <t>R109905-280000-1173</t>
  </si>
  <si>
    <t>R109905-290000-1174</t>
  </si>
  <si>
    <t>R109905-290000-1175</t>
  </si>
  <si>
    <t>R109905-290000-1176</t>
  </si>
  <si>
    <t>R109905-290000-1177</t>
  </si>
  <si>
    <t>R109905-290000-1178</t>
  </si>
  <si>
    <t xml:space="preserve">
2016 m. II ketv.</t>
  </si>
  <si>
    <t>R10ZM07-290000-1179</t>
  </si>
  <si>
    <t>R10ZM07-290000-1180</t>
  </si>
  <si>
    <t>R10ZM07-290000-1181</t>
  </si>
  <si>
    <t>R10ZM07-290000-1182</t>
  </si>
  <si>
    <t>R10ZM07-340000-1183</t>
  </si>
  <si>
    <t>R10ZM07-290000-1184</t>
  </si>
  <si>
    <t>R109908-290000-1186</t>
  </si>
  <si>
    <t>R109908-290000-1187</t>
  </si>
  <si>
    <t>R109908-340000-1188</t>
  </si>
  <si>
    <t>R109908-290000-1189</t>
  </si>
  <si>
    <t>R109908-293400-1190</t>
  </si>
  <si>
    <t>R109908-290000-1191</t>
  </si>
  <si>
    <t>R109904-300000-1192</t>
  </si>
  <si>
    <t>R109904-280000-1193</t>
  </si>
  <si>
    <t>R109904-300000-1194</t>
  </si>
  <si>
    <t>R109905-290000-1196</t>
  </si>
  <si>
    <t>R109905-290000-1197</t>
  </si>
  <si>
    <t>R109905-290000-1198</t>
  </si>
  <si>
    <t>R109905-293400-1199</t>
  </si>
  <si>
    <t>R109905-290000-1200</t>
  </si>
  <si>
    <t>R109905-290000-1201</t>
  </si>
  <si>
    <t>R103302-440000-1203</t>
  </si>
  <si>
    <t>R103302-440000-1204</t>
  </si>
  <si>
    <t>R103302-440000-1205</t>
  </si>
  <si>
    <t>R103305-330000-1206</t>
  </si>
  <si>
    <t>R103305-330000-1207</t>
  </si>
  <si>
    <t>R103305-330000-1208</t>
  </si>
  <si>
    <t>R103305-330000-1209</t>
  </si>
  <si>
    <t>R10ZM07-340000-1211</t>
  </si>
  <si>
    <t>R10ZM07-340000-1212</t>
  </si>
  <si>
    <t>R10ZM07-340000-1213</t>
  </si>
  <si>
    <t>R10ZM07-290000-1214</t>
  </si>
  <si>
    <t>R10ZM07-290000-1215</t>
  </si>
  <si>
    <t>Vilniaus rajono Paberžės seniūnijos Glitiškių kaimo sporto aikštyno įrengimas, pritaikant bendruomenės poreikiams</t>
  </si>
  <si>
    <t>R10ZM07-320000-1216</t>
  </si>
  <si>
    <t>Universalaus daugiafunkcio centro Marijampolio kaime įrengimas</t>
  </si>
  <si>
    <t>R10ZM07-290000-1217</t>
  </si>
  <si>
    <t>Sporto aikštyno įrengimas bei viešosios erdvės sutvarkymas Vilniaus r. Lavoriškių sen. Lavoriškių k.</t>
  </si>
  <si>
    <t>R10ZM07-320000-1218</t>
  </si>
  <si>
    <t>R10ZM07-290000-1219</t>
  </si>
  <si>
    <t>R10ZM07-290000-1220</t>
  </si>
  <si>
    <t>R10ZM07-290000-1221</t>
  </si>
  <si>
    <t>R10ZM07-340000-1222</t>
  </si>
  <si>
    <t>R10ZM07-340000-1223</t>
  </si>
  <si>
    <t>R10ZM07-340000-1224</t>
  </si>
  <si>
    <t>R10ZM07-340000-1225</t>
  </si>
  <si>
    <t>R10ZM07-340000-1226</t>
  </si>
  <si>
    <t>R10ZM07-340000-1227</t>
  </si>
  <si>
    <t>R10ZM07-340000-1228</t>
  </si>
  <si>
    <t>R10ZM07-290000-1229</t>
  </si>
  <si>
    <t>Gatvių apšvietimo įrengimas ir kitos mažos apimties infrastruktūros plėtra Kielių ir Avižonių kaimuose</t>
  </si>
  <si>
    <t>R10ZM07-290000-1230</t>
  </si>
  <si>
    <t>R10ZM07-290000-1231</t>
  </si>
  <si>
    <t>R10ZM07-290000-1232</t>
  </si>
  <si>
    <t>R10ZM07-290000-1233</t>
  </si>
  <si>
    <t>R10ZM07-290000-1234</t>
  </si>
  <si>
    <t>R10ZM07-290000-1235</t>
  </si>
  <si>
    <t>R10ZM07-340000-1236</t>
  </si>
  <si>
    <t>R109905-290000-1238</t>
  </si>
  <si>
    <t>R109905-280000-1239</t>
  </si>
  <si>
    <t>R109905-290000-1240</t>
  </si>
  <si>
    <t>R100019-280000-1241</t>
  </si>
  <si>
    <t>R100019-380000-1242</t>
  </si>
  <si>
    <t>R100019-280000-1243</t>
  </si>
  <si>
    <t>R100019-280000-1244</t>
  </si>
  <si>
    <t>R100019-380000-1245</t>
  </si>
  <si>
    <t>R100019-380000-1246</t>
  </si>
  <si>
    <t>R100019-380000-1248</t>
  </si>
  <si>
    <t>R100019-380000-1249</t>
  </si>
  <si>
    <t>R100019-280000-1250</t>
  </si>
  <si>
    <t>R100019-380000-1251</t>
  </si>
  <si>
    <t>R108821-430000-1253</t>
  </si>
  <si>
    <t>Ukmergės r. sav.; Širvintų r. sav.; Elektrėnų sav.</t>
  </si>
  <si>
    <t>R108821-430000-1254</t>
  </si>
  <si>
    <t>Šalčininkų r. sav.; Vilniaus r. sav.; Švenčionių r. sav.</t>
  </si>
  <si>
    <t>R108821-430000-1255</t>
  </si>
  <si>
    <t>Vilniaus m. sav.; Vilniaus r. sav.; Trakų r. sav.</t>
  </si>
  <si>
    <t>R109908-290000-1259</t>
  </si>
  <si>
    <t>R109908-290000-1260</t>
  </si>
  <si>
    <t>R109908-290000-1261</t>
  </si>
  <si>
    <t>R109903-290000-1262</t>
  </si>
  <si>
    <t>R109903-290000-1263</t>
  </si>
  <si>
    <t>R105511-120000-1264</t>
  </si>
  <si>
    <t>R105511-120000-1265</t>
  </si>
  <si>
    <t>R105511-120000-1266</t>
  </si>
  <si>
    <t>R105511-120000-1267</t>
  </si>
  <si>
    <t>R105511-120000-1268</t>
  </si>
  <si>
    <t>R105511-120000-1269</t>
  </si>
  <si>
    <t>R105511-110000-1270</t>
  </si>
  <si>
    <t>R105511-500000-1271</t>
  </si>
  <si>
    <t>R105511-500000-1272</t>
  </si>
  <si>
    <t>R105511-120000-1273</t>
  </si>
  <si>
    <t>R105511-120000-1274</t>
  </si>
  <si>
    <t>R105511-120000-1275</t>
  </si>
  <si>
    <t>R105511-120000-1276</t>
  </si>
  <si>
    <t>R105511-120000-1277</t>
  </si>
  <si>
    <t>R105511-120000-1278</t>
  </si>
  <si>
    <t>R105511-120000-1279</t>
  </si>
  <si>
    <t>R105511-120000-1280</t>
  </si>
  <si>
    <t>R105511-120000-1281</t>
  </si>
  <si>
    <t>R105511-120000-1282</t>
  </si>
  <si>
    <t>R105511-500000-1283</t>
  </si>
  <si>
    <t>R105511-500000-1284</t>
  </si>
  <si>
    <t>R105511-120000-1285</t>
  </si>
  <si>
    <t>R105516-190000-1286</t>
  </si>
  <si>
    <t>R105516-190000-1287</t>
  </si>
  <si>
    <t>R105516-190000-1288</t>
  </si>
  <si>
    <t>R105516-190000-1289</t>
  </si>
  <si>
    <t>R105516-190000-1290</t>
  </si>
  <si>
    <t>R105516-190000-1291</t>
  </si>
  <si>
    <t>R105516-190000-1292</t>
  </si>
  <si>
    <t>R105516-190000-1293</t>
  </si>
  <si>
    <t>R105518-100000-1294</t>
  </si>
  <si>
    <t>R105518-100000-1295</t>
  </si>
  <si>
    <t>R105518-100000-1296</t>
  </si>
  <si>
    <t>R105518-100000-1297</t>
  </si>
  <si>
    <t>R10ZM07-120000-1298</t>
  </si>
  <si>
    <t>Apšvietimo inžinerinių tinklų atnaujinimas ir plėtra Vilniaus r. Šatrininkų sen. Karklėnų k.</t>
  </si>
  <si>
    <t>R10ZM07-340000-1299</t>
  </si>
  <si>
    <t>R10ZM07-120000-1300</t>
  </si>
  <si>
    <t>R10ZM07-120000-1301</t>
  </si>
  <si>
    <t>R10ZM07-120000-1302</t>
  </si>
  <si>
    <t>Privažiuojamojo kelio įrengimas Vilniaus r. Medininkų sen. Juozapinės k.</t>
  </si>
  <si>
    <t>R10ZM07-120000-1303</t>
  </si>
  <si>
    <t>Vietinės reikšmės kelio infrastruktūros sutvarkymas Vilniaus r. Zujūnų sen. Čekoniškių k.</t>
  </si>
  <si>
    <t>R10ZM07-120000-1304</t>
  </si>
  <si>
    <t>R100014-060700-1306</t>
  </si>
  <si>
    <t>R100014-060700-1307</t>
  </si>
  <si>
    <t>R100014-060700-1308</t>
  </si>
  <si>
    <t>R100014-070000-1309</t>
  </si>
  <si>
    <t>R100014-060700-1310</t>
  </si>
  <si>
    <t>R100014-060700-1311</t>
  </si>
  <si>
    <t>R100014-060700-1312</t>
  </si>
  <si>
    <t>R100014-060700-1313</t>
  </si>
  <si>
    <t>R100007-080000-1314</t>
  </si>
  <si>
    <t>R100007-080000-1315</t>
  </si>
  <si>
    <t>R109904-500000-1316</t>
  </si>
  <si>
    <t>R109904-500000-1317</t>
  </si>
  <si>
    <t>R100014-060700-1318</t>
  </si>
  <si>
    <t>R10ZM07-120000-1319</t>
  </si>
  <si>
    <t>R10ZM07-120000-1320</t>
  </si>
  <si>
    <t>Viešosios infrastruktūros gerinimas Beržų g., Bražuolės k., Trakų sen.</t>
  </si>
  <si>
    <t>R10ZM07-282900-1321</t>
  </si>
  <si>
    <t>R10ZM07-290000-1322</t>
  </si>
  <si>
    <t>R10ZM07-290000-1323</t>
  </si>
  <si>
    <t>R10ZM07-290000-1324</t>
  </si>
  <si>
    <t>R10ZM07-340000-1325</t>
  </si>
  <si>
    <t>Kazokiškių daugiafunkcio centro atnaujinimas</t>
  </si>
  <si>
    <t>R10ZM07-6;70000-1326</t>
  </si>
  <si>
    <t>R10ZM07-280000-1327</t>
  </si>
  <si>
    <t>R109906-320000-1329</t>
  </si>
  <si>
    <t>R109906-290000-1330</t>
  </si>
  <si>
    <t>R100008-050000-1332</t>
  </si>
  <si>
    <t>R100008-050000-1333</t>
  </si>
  <si>
    <t>R100008-050000-1334</t>
  </si>
  <si>
    <t>R100008-050000-1335</t>
  </si>
  <si>
    <t>R100008-180000-1336</t>
  </si>
  <si>
    <t>R100008-050000-1337</t>
  </si>
  <si>
    <t>R100008-050000-1338</t>
  </si>
  <si>
    <t>R100008-050000-1339</t>
  </si>
  <si>
    <t>R100008-050000-1340</t>
  </si>
  <si>
    <t>R10ZM07-120000-1343</t>
  </si>
  <si>
    <t>R109905-290000-1346</t>
  </si>
  <si>
    <t>R105511-120000-1347</t>
  </si>
  <si>
    <t>R107705-230000-1350</t>
  </si>
  <si>
    <t>R107705-230000-1351</t>
  </si>
  <si>
    <t>R107705-230000-1352</t>
  </si>
  <si>
    <t>R107705-230000-1353</t>
  </si>
  <si>
    <t>R107705-230000-1354</t>
  </si>
  <si>
    <t>R104407-270000-1356</t>
  </si>
  <si>
    <t>R104407-270000-1357</t>
  </si>
  <si>
    <t>R104407-270000-1358</t>
  </si>
  <si>
    <t>R104407-270000-1359</t>
  </si>
  <si>
    <t>R104000-270000-1360</t>
  </si>
  <si>
    <t>R104000-270000-1361</t>
  </si>
  <si>
    <t>R104407-270000-1362</t>
  </si>
  <si>
    <t>R104407-270000-1363</t>
  </si>
  <si>
    <t>R104407-270000-1364</t>
  </si>
  <si>
    <t>R104408-252600-1367</t>
  </si>
  <si>
    <t>R104408-250000-1368</t>
  </si>
  <si>
    <t>R104408-252600-1369</t>
  </si>
  <si>
    <t>R104408-250000-1370</t>
  </si>
  <si>
    <t>R104408-250000-1371</t>
  </si>
  <si>
    <t>R104408-250000-1372</t>
  </si>
  <si>
    <t>R104408-250000-1373</t>
  </si>
  <si>
    <t>R104408-260000-1374</t>
  </si>
  <si>
    <t>R107725-240000-1376</t>
  </si>
  <si>
    <t>R107725-240000-1377</t>
  </si>
  <si>
    <t>R107725-240000-1378</t>
  </si>
  <si>
    <t>R107725-240000-1379</t>
  </si>
  <si>
    <t>R107725-240000-1380</t>
  </si>
  <si>
    <t>R107724-220000-1382</t>
  </si>
  <si>
    <t>R107724-220000-1383</t>
  </si>
  <si>
    <t>R107724-220000-1384</t>
  </si>
  <si>
    <t>R107724-220000-1385</t>
  </si>
  <si>
    <t>R107724-220000-1386</t>
  </si>
  <si>
    <t>R107724-220000-1387</t>
  </si>
  <si>
    <t>R107724-220000-1388</t>
  </si>
  <si>
    <t>R107724-220000-1389</t>
  </si>
  <si>
    <t>R107724-220000-1390</t>
  </si>
  <si>
    <t>R107724-220000-1391</t>
  </si>
  <si>
    <t>R107724-220000-1392</t>
  </si>
  <si>
    <t>R107724-220000-1393</t>
  </si>
  <si>
    <t>R107724-220000-1394</t>
  </si>
  <si>
    <t>R107724-220000-1395</t>
  </si>
  <si>
    <t>R107724-220000-1396</t>
  </si>
  <si>
    <t>R107724-220000-1397</t>
  </si>
  <si>
    <t>R107724-220000-1398</t>
  </si>
  <si>
    <t>R107724-220000-1399</t>
  </si>
  <si>
    <t>R107724-220000-1400</t>
  </si>
  <si>
    <t>R107724-220000-1401</t>
  </si>
  <si>
    <t>R107724-220000-1402</t>
  </si>
  <si>
    <t>R107724-220000-1403</t>
  </si>
  <si>
    <t>R107724-220000-1404</t>
  </si>
  <si>
    <t>R107724-220000-1405</t>
  </si>
  <si>
    <t>R107724-220000-1406</t>
  </si>
  <si>
    <t>R107724-220000-1407</t>
  </si>
  <si>
    <t>R107724-220000-1408</t>
  </si>
  <si>
    <t>R107724-220000-1409</t>
  </si>
  <si>
    <t>R107724-220000-1410</t>
  </si>
  <si>
    <t>R103301-500000-1412</t>
  </si>
  <si>
    <t>05.4.1-CPVA-V-301</t>
  </si>
  <si>
    <t>R103304-500000-1413</t>
  </si>
  <si>
    <t>R103302-440000-1416</t>
  </si>
  <si>
    <t>R106630-470000-1419</t>
  </si>
  <si>
    <t>R106630-470000-1420</t>
  </si>
  <si>
    <t>R106630-470000-1421</t>
  </si>
  <si>
    <t>R106630-470000-1422</t>
  </si>
  <si>
    <t>R106630-470000-1423</t>
  </si>
  <si>
    <t>R106630-470000-1424</t>
  </si>
  <si>
    <t>R106630-470000-1425</t>
  </si>
  <si>
    <t>R106630-470000-1426</t>
  </si>
  <si>
    <t>Projektams priskirti vertinimo kriterijai</t>
  </si>
  <si>
    <t>rez.</t>
  </si>
  <si>
    <t>Produkto ir rezultato vertinimo kriterijus (pavadinimas)</t>
  </si>
  <si>
    <t>Siekiama reikšmė (projektams priskirtų kriterijų reikšmių suma)</t>
  </si>
  <si>
    <t>4 lentelė. Numatomų sukurti produktų ir rezultatų (siektinų produkto ir rezultato vertinimo kriterijų reikšmių) suvestinė.</t>
  </si>
  <si>
    <t xml:space="preserve"> (numatomos sudaryti projektų finansavimo sutartys, pamečiui).</t>
  </si>
  <si>
    <t>7 lentelė. Veiklų grupių suvestinė.</t>
  </si>
  <si>
    <r>
      <t xml:space="preserve">Darnaus judumo priemonės miestuose (pėsčiųjų ir dviračių takų infrastruktūra, </t>
    </r>
    <r>
      <rPr>
        <i/>
        <sz val="8"/>
        <color indexed="8"/>
        <rFont val="Times New Roman"/>
        <family val="1"/>
      </rPr>
      <t>Park and Ride</t>
    </r>
    <r>
      <rPr>
        <sz val="8"/>
        <color indexed="8"/>
        <rFont val="Times New Roman"/>
        <family val="1"/>
      </rPr>
      <t xml:space="preserve">, </t>
    </r>
    <r>
      <rPr>
        <i/>
        <sz val="8"/>
        <color indexed="8"/>
        <rFont val="Times New Roman"/>
        <family val="1"/>
      </rPr>
      <t>Bike and Ride</t>
    </r>
    <r>
      <rPr>
        <sz val="8"/>
        <color indexed="8"/>
        <rFont val="Times New Roman"/>
        <family val="1"/>
      </rPr>
      <t xml:space="preserve"> aikštelės, elektromobilių įkrovimo stotelių įrengimas ir kita)</t>
    </r>
  </si>
  <si>
    <t>Kodas (V)</t>
  </si>
  <si>
    <t>Produkto vertinimo kriterijus (V) (pavadinimas)</t>
  </si>
  <si>
    <t>Siekiama reikšmė (V)</t>
  </si>
  <si>
    <t>25530,00</t>
  </si>
  <si>
    <t>3,00</t>
  </si>
  <si>
    <t>2.1.4.3.9</t>
  </si>
  <si>
    <t>2.1.4.3.10</t>
  </si>
  <si>
    <t>2.1.4.3.11</t>
  </si>
  <si>
    <t>2.1.4.3.12</t>
  </si>
  <si>
    <t>2.1.4.3.13</t>
  </si>
  <si>
    <t>2.1.4.3.14</t>
  </si>
  <si>
    <t>2.1.4.3.15</t>
  </si>
  <si>
    <t>2.1.4.3.16</t>
  </si>
  <si>
    <t>R106615-470000-1427</t>
  </si>
  <si>
    <t>R106615-470000-1428</t>
  </si>
  <si>
    <t>R106615-470000-1429</t>
  </si>
  <si>
    <t>R106615-470000-1430</t>
  </si>
  <si>
    <t>R106615-470000-1431</t>
  </si>
  <si>
    <t>R106615-470000-1432</t>
  </si>
  <si>
    <t>R106615-470000-1433</t>
  </si>
  <si>
    <t>R106615-470000-1434</t>
  </si>
  <si>
    <t>DOTS kabineto teikiamų paslaugų plėtra Elektrėnų savivaldybėje</t>
  </si>
  <si>
    <t>Priemonių, užtikrinančių ambulatorinių asmens sveikatos priežiūros paslaugų teikimo prieinamumą tuberkuliozės srityje gerinimas.</t>
  </si>
  <si>
    <t>Ambulatorinių sveikatos priežiūros paslaugų prieinamumo didinimas sergantiems tuberkulioze Širvintų rajone</t>
  </si>
  <si>
    <t>Ambulatorinių sveikatos priežiūros paslaugų gerinimas tuberkulioze sergantiems asmenis Ukmergės rajone</t>
  </si>
  <si>
    <t>„Ambulatorinių sveikatos priežiūros  paslaugų prieinamumo gerinimas tuberkulioze sergantiems asmenims Trakų rajono savivaldybėje“</t>
  </si>
  <si>
    <t>Ambulatorinių sveikatos priežiūros paslaugų prieinamumo gerinimas tuberkulioze sergantiems asmenims Švenčionių rajone</t>
  </si>
  <si>
    <t>VšĮ Centro poliklinikos DOTS kabineto teikiamų paslaugų plėtra Vilniaus mieste</t>
  </si>
  <si>
    <t>Priemonių, užtikrinančių ambulatorinių asmens sveikatos priežiūros paslaugų teikimo prieinamumą tuberkuliozės srityje gerinimas</t>
  </si>
  <si>
    <t>08.4.2-ESFA-R-615</t>
  </si>
  <si>
    <t>2020</t>
  </si>
  <si>
    <t>2021</t>
  </si>
  <si>
    <t>2022</t>
  </si>
  <si>
    <t>2019</t>
  </si>
  <si>
    <t>208 m. II ketv.</t>
  </si>
  <si>
    <t>Ukmergės pirminės sveikatos priežiūros centras</t>
  </si>
  <si>
    <t>P.N. 604</t>
  </si>
  <si>
    <t>Tuberkulioze sergantys pacientai, kuriems buvo suteiktos socialinės paramos priemonės (maisto talonų dalinimas ir kelionės išlaidų kompensavimas) tuberkuliozės ambulatorinio gydymo metu</t>
  </si>
  <si>
    <t>Ambulatorinių sveikatos priežiūros  paslaugų prieinamumo gerinimas tuberkulioze sergantiems asmenims Trakų rajono savivaldybėje</t>
  </si>
  <si>
    <t>Viešoji  įstaiga Centro poliklinika</t>
  </si>
  <si>
    <t>DOTS kabineto teikiamų  paslaugų plėtra  Elektrėnų savivaldybėje</t>
  </si>
  <si>
    <t>VšĮ Vilniaus rajono centrinė poliklinika</t>
  </si>
  <si>
    <t>P.N.604</t>
  </si>
  <si>
    <t>Tuberkulioze sergantys pacientai, kuriems buvo suteiktos socialinės paramos priemonės (maisto talonų dalijimas ir (arba) kelionės išlaidų kompensavimas) tuberkuliozės ambulatorinio gydymo metu</t>
  </si>
  <si>
    <t>Priemonių, gerinančių ambulatorinių sveikatos priežiūros paslaugų prieinamumą tuberkulioze sergantiems pacientams, įgyvendinimas</t>
  </si>
  <si>
    <t>Socialinės globos namų senyvo amžiaus žmonėms įrengimas Vilniaus rajono savivaldybės Kalvelių seniūnijos Didžiosios Kuosinės kaime</t>
  </si>
  <si>
    <t>Laikinųjų namų Šv. Stepono 35, Vilnius, socialinių paslaugų infrastruktūros plėtra</t>
  </si>
  <si>
    <t xml:space="preserve">
3937</t>
  </si>
  <si>
    <t xml:space="preserve">
329</t>
  </si>
  <si>
    <t>8</t>
  </si>
  <si>
    <t>Priemonių, gerinančių ambulatorinių sveikatos priežiūros paslaugų prieinamumą tuberkulioze sergantiems Vilniaus rajono gyventojams, įgyvendinimas</t>
  </si>
  <si>
    <t xml:space="preserve">Pagal veiksmų programą ERPF lėšomis atnaujintos ikimokyklinio ir/ar priešmokyklinio ugdymo grupės </t>
  </si>
  <si>
    <t>Savivaldybių jungiančių turizmo trasų ir turizmo maršrutų informacinės infrastruktūros plėtra</t>
  </si>
  <si>
    <t xml:space="preserve">6 lentelė. Lėšų paskirstymas pagal Veiksmų programos įgyvendinimo plano priemones ir Kaimo plėtros programos priemones (tūkst. Eur)  </t>
  </si>
  <si>
    <t xml:space="preserve">2 lentelė. Projektams įgyvendinti reikalingų lėšų poreikis, finansavimo šaltiniai ir pagrindinių projektų įgyvendinimo etapų terminai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</si>
  <si>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20</t>
  </si>
  <si>
    <t xml:space="preserve">(numatomos sudaryti projektų finansavimo sutartys, kaupiamuoju būdu).                                                                                                                                               </t>
  </si>
  <si>
    <t xml:space="preserve">                                      </t>
  </si>
  <si>
    <t xml:space="preserve">3 lentelė. Projektams priskirti produkto ir rezultato vertinimo kriterijai.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</si>
  <si>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VšĮ Ukmergės pirminės sveikatos priežoūros centras</t>
  </si>
  <si>
    <t xml:space="preserve">2018 m. III ketv. </t>
  </si>
  <si>
    <t xml:space="preserve">2019 m. I ketv. </t>
  </si>
  <si>
    <t xml:space="preserve">2018 m. II ketv. </t>
  </si>
  <si>
    <t xml:space="preserve">2018 m. IV ketv. </t>
  </si>
  <si>
    <r>
      <t xml:space="preserve">2018 m. III ketv. </t>
    </r>
  </si>
  <si>
    <t>1.1.3.3.15</t>
  </si>
  <si>
    <t>R100019-280000-1252</t>
  </si>
  <si>
    <t>Šventosios su prieigomis kraštovaizdžio sutvarkymas</t>
  </si>
  <si>
    <t>_</t>
  </si>
  <si>
    <t xml:space="preserve">6
</t>
  </si>
  <si>
    <t xml:space="preserve">
873,00</t>
  </si>
  <si>
    <t xml:space="preserve">8733634,71
</t>
  </si>
  <si>
    <t xml:space="preserve">1 lentelė. Priemonės, joms įgyvendinti reikalingų lėšų poreikis ir finansavimo šaltiniai (paskirstyta pagal planuojamą sutarčių sudarymą).    </t>
  </si>
  <si>
    <t xml:space="preserve"> 2018 m. II ketv.</t>
  </si>
  <si>
    <t xml:space="preserve"> 2018 m. III ketv.</t>
  </si>
  <si>
    <t>Elektrėnų miesto kraštovaizdžio sutvarkymas</t>
  </si>
  <si>
    <t>Trakų senamiesčio gatvių ir viešųjų erdvių želdinių ir želdynų tvarkymas</t>
  </si>
  <si>
    <t>Pikeliškių ir Mozūriškių dvarų želdyno teritorijos kraštovaizdžio arealo sutvarkymas bei pažeistų žemių tvarkymas Vilniaus rajone</t>
  </si>
  <si>
    <t>Teritorijų, kuriuose įgyvendintos kraštovaizdžio formavimo priemonės, plotas, HA</t>
  </si>
  <si>
    <t xml:space="preserve">2019 m. I ketv.  </t>
  </si>
  <si>
    <t>Ukmergės miesto piliakalnio teritorijos su prieigomis sutvarkymas</t>
  </si>
  <si>
    <t>2.1.4.3.37</t>
  </si>
  <si>
    <t>R106609-270000-1455</t>
  </si>
  <si>
    <t>Pirminės asmens sveikatos priežiūros veiklos efektyvumo didinimas VšĮ Centro poliklinikoje</t>
  </si>
  <si>
    <t xml:space="preserve">VšĮ Centro poliklinika </t>
  </si>
  <si>
    <t xml:space="preserve">08.1.3-CPVA-R-609 </t>
  </si>
  <si>
    <t>2.1.4.3.38</t>
  </si>
  <si>
    <t>R106609-270000-1456</t>
  </si>
  <si>
    <t xml:space="preserve">Pirminės asmens sveikatos priežiūros veiklos efektyvumo didinimas Všį Karoliniškių poliklinikoje. </t>
  </si>
  <si>
    <t xml:space="preserve">VšĮ Karoliniškių poliklinika </t>
  </si>
  <si>
    <t>2.1.4.3.39</t>
  </si>
  <si>
    <t>R106609-270000-1457</t>
  </si>
  <si>
    <t>VšĮ Antakalnio poliklinikos teikiamų pirminės ambulatorinės asmens sveikatos priežiūros paslaugų efektyvumo didinimas</t>
  </si>
  <si>
    <t xml:space="preserve">VšĮ Antakalnio poliklinika </t>
  </si>
  <si>
    <t>2.1.4.3.40</t>
  </si>
  <si>
    <t>R106609-270000-1458</t>
  </si>
  <si>
    <t>UAB „Vilniaus sveikatos namai“ paslaugų kokybės gerinimas ir veiklos efektyvumo didinimas</t>
  </si>
  <si>
    <t xml:space="preserve">UAB  „Vilniaus sveikatos namai“
</t>
  </si>
  <si>
    <t>2.1.4.3.41</t>
  </si>
  <si>
    <t>R106609-270000-1459</t>
  </si>
  <si>
    <t>Pirminės asmens sveikatos priežiūros paslaugų kokybės ir prieinamumo gerinimas UAB „Šnipiškių medicinos centre"</t>
  </si>
  <si>
    <t xml:space="preserve">UAB "Šnipiškių medicinos centras"
</t>
  </si>
  <si>
    <t>2.1.4.3.42</t>
  </si>
  <si>
    <t>R106609-270000-1460</t>
  </si>
  <si>
    <t>UAB „Alicija ir partneriai“ veiklos efektyvumo didinimas, teikiant pirminės asmens sveikatos priežiūros paslaugas</t>
  </si>
  <si>
    <t xml:space="preserve">UAB "Alicija ir partneriai"
</t>
  </si>
  <si>
    <t>2.1.4.3.43</t>
  </si>
  <si>
    <t>R106609-270000-1461</t>
  </si>
  <si>
    <t>Pirminės asmens sveikatos priežiūros veiklos efektyvumo didinimas UAB „AND klinika"</t>
  </si>
  <si>
    <t xml:space="preserve">UAB "AND klinika"
</t>
  </si>
  <si>
    <t>2.1.4.3.44</t>
  </si>
  <si>
    <t>R106609-270000-1462</t>
  </si>
  <si>
    <t>Vilniaus miesto gyventojų sveikatos priežiūros bei profilaktikos priemonių kokybės pagerinimas modernizuojant Mano sveikatos centras, VšĮ</t>
  </si>
  <si>
    <t xml:space="preserve">VšĮ Mano sveikatos centras
</t>
  </si>
  <si>
    <t>2.1.4.3.45</t>
  </si>
  <si>
    <t>R106609-270000-1463</t>
  </si>
  <si>
    <t>UAB „MediCA klinika“ teikiamų pirminės asmens sveikatos priežiūros paslaugų efektyvumo didinimas</t>
  </si>
  <si>
    <t xml:space="preserve">UAB "MediCa klinika"
</t>
  </si>
  <si>
    <t>2.1.4.3.46</t>
  </si>
  <si>
    <t>R106609-270000-1464</t>
  </si>
  <si>
    <t>UAB Baltupių šeimos medicinos centro pirminės asmens sveikatos priežiūros veiklos gerinimas ir ambulatorinių slaugos paslaugų namuose plėtra</t>
  </si>
  <si>
    <t xml:space="preserve">UAB Baltupių ŠMC
</t>
  </si>
  <si>
    <t>2.1.4.3.47</t>
  </si>
  <si>
    <t>R106609-270000-1465</t>
  </si>
  <si>
    <t>UAB Pašilaičių šeimos medicinos centro teikiamų paslaugų prieinamumo ir kokybės gerinimas vaikų sveikatos stiprinimo ir sveiko senėjimo srityse</t>
  </si>
  <si>
    <t xml:space="preserve">UAB Pašilaičių šeimos medicinos centras
</t>
  </si>
  <si>
    <t>2.1.4.3.48</t>
  </si>
  <si>
    <t>R106609-270000-1466</t>
  </si>
  <si>
    <t>VšĮ Balsių šeimos medicinos centro pirminės asmens sveikatos priežiūros veiklos efektyvumo didinimas ir ambulatorinių slaugos paslaugų namuose plėtra.</t>
  </si>
  <si>
    <t xml:space="preserve">VšĮ Balsių šeimos medicinos centras
</t>
  </si>
  <si>
    <t>2.1.4.3.49</t>
  </si>
  <si>
    <t>R106609-270000-1467</t>
  </si>
  <si>
    <t>Infrastruktūros, skirtos pirminės asmens sveikatos priežiūros paslaugų efektyvumo didinimui, modernizavimas VUL Santaros klinikose</t>
  </si>
  <si>
    <t>VšĮ VU ligoninės Santaros klinikos</t>
  </si>
  <si>
    <t>2.1.4.3.50</t>
  </si>
  <si>
    <t>R106609-270000-1468</t>
  </si>
  <si>
    <t>Pirminės asmens sveikatos priežiūros veiklos efektyvumo didinimas LR VRM Medicinos centre.</t>
  </si>
  <si>
    <t xml:space="preserve">VRM poliklinika
</t>
  </si>
  <si>
    <t>2.1.4.3.51</t>
  </si>
  <si>
    <t>R106609-270000-1469</t>
  </si>
  <si>
    <t>UAB InMedica šeimos klinikų Vilniaus mieste veiklos efektyvumo didinimas</t>
  </si>
  <si>
    <t xml:space="preserve">UAB InMedika klinika
</t>
  </si>
  <si>
    <t>2.1.4.3.52</t>
  </si>
  <si>
    <t>R106609-270000-1471</t>
  </si>
  <si>
    <t xml:space="preserve"> UAB „Endemik“ pirminės asmens sveikatos priežiūros paslaugų kokybės gerinimas.</t>
  </si>
  <si>
    <t xml:space="preserve">UAB " Endemik" </t>
  </si>
  <si>
    <t>2.1.4.3.53</t>
  </si>
  <si>
    <t>R106609-270000-1472</t>
  </si>
  <si>
    <t>Pirminės asmens sveikatos priežiūros veiklos efektyvumo didinimas UAB "Teragyda"</t>
  </si>
  <si>
    <t>UAB "Teragyda"</t>
  </si>
  <si>
    <t>Ukmergės raj. Sav.</t>
  </si>
  <si>
    <t>2.1.4.3.54</t>
  </si>
  <si>
    <t>R106609-270000-1473</t>
  </si>
  <si>
    <t>Pirminės asmens sveikatos priežiūros veiklos efektyvumo didinimas UAB "Vilkmergės klinika"</t>
  </si>
  <si>
    <t>UAB "Vilkmergės klinika"</t>
  </si>
  <si>
    <t>2.1.4.3.17</t>
  </si>
  <si>
    <t>Šalčininkų pirminės sveikatos priežiūros centro paslaugų prieinamumo ir kokybės gerinimas</t>
  </si>
  <si>
    <t>P.B. 236</t>
  </si>
  <si>
    <t>Gyventojai, turintys galimybę pasinaudoti pagerintomis sveikatos priežiūros paslaugomis</t>
  </si>
  <si>
    <t>P.S. 363</t>
  </si>
  <si>
    <t>Viešąsias sveikatos priežiūros paslaugas teikiančios įstaigos, kuriose pagerinta paslaugų teikimo infrastruktūra, skaičius</t>
  </si>
  <si>
    <t>2.1.4.3.18</t>
  </si>
  <si>
    <t>2.1.4.3.19</t>
  </si>
  <si>
    <t>Pirminės asmens sveikatos priežiūros veiklos efektyvumo didinimas Nemenčinės poliklinikoje</t>
  </si>
  <si>
    <t>VšĮ Vilniaus rajono Nemenčinės poliklinika</t>
  </si>
  <si>
    <t>2.1.4.3.20</t>
  </si>
  <si>
    <t>Pirminės asmens sveikatos priežiūros veiklos efektyvumo didinimas „Riešės šeimos klinikoje“ ir V. Staliulionienės bendros praktikos gydytojo kabinete</t>
  </si>
  <si>
    <t>UAB „Riešės šeimos klinika“</t>
  </si>
  <si>
    <t>2.1.4.3.21</t>
  </si>
  <si>
    <t>Pirminės asmens sveikatos priežiūros veiklos efektyvumo didinimas Vilniaus rajone</t>
  </si>
  <si>
    <t>2.1.4.3.22</t>
  </si>
  <si>
    <t>Pirminės asmens sveikatos priežiūros veiklos efektyvumo didinimas Trakų rajono savivaldybėje</t>
  </si>
  <si>
    <t>2.1.4.3.23</t>
  </si>
  <si>
    <t>UAB InMedica pirminės asmens sveikatos priežiūros veiklos efektyvumo didinimas</t>
  </si>
  <si>
    <t>UAB InMedica</t>
  </si>
  <si>
    <t>2.1.4.3.24</t>
  </si>
  <si>
    <t>Pirminės asmens sveikatos priežiūros veiklos efektyvumo didinimas Širvintų rajono pirminės sveikatos priežiūros centre</t>
  </si>
  <si>
    <t>08.1.3-CPVA-R-609</t>
  </si>
  <si>
    <t>2.1.4.3.25</t>
  </si>
  <si>
    <t>Pirminės asmens sveikatos priežiūros efektyvumo didinimas UAB Mūsų šeimos klinika</t>
  </si>
  <si>
    <t>UAB Mūsų šeimos klinika</t>
  </si>
  <si>
    <t>2.1.4.3.26</t>
  </si>
  <si>
    <t>UAB "Gruodė" pirminės asmens sveikatos paslaugų teikimo modernizavimas</t>
  </si>
  <si>
    <t>UAB "Gruodė"</t>
  </si>
  <si>
    <t>2.1.4.3.27</t>
  </si>
  <si>
    <t>Pirminės asmens sveikatos priežiūros veiklos efektyvumo didinimas  Ukmergės pirminės sveikatos priežiūros centre</t>
  </si>
  <si>
    <t>2.1.4.3.28</t>
  </si>
  <si>
    <t>Pirminės asmens sveikatos priežiūros veiklos efektyvumo didinimas Švenčionių rajone</t>
  </si>
  <si>
    <t>VšĮ Švenčionių pirminės sveikatos priežiūros centras</t>
  </si>
  <si>
    <t>P.B.236</t>
  </si>
  <si>
    <t>P.S.363</t>
  </si>
  <si>
    <t>2.1.4.3.29</t>
  </si>
  <si>
    <t>Pirminės asmens sveikatos priežiūros paslaugų kokybės ir prieinamumo gerinimas Elektrėnų savivaldybės gyventojams</t>
  </si>
  <si>
    <t>Viešasias sveikatos priežiūros paslaugas teikiančios įstaigos, kuriose pagerinta paslaugų teikimo infrastruktūra, skaičius</t>
  </si>
  <si>
    <t>2.1.4.3.30</t>
  </si>
  <si>
    <t>UAB „MediCA klinika“ teikiamų pirminės asmens sveikatos priežiūros paslaugų efektyvumo didinimas Elektrėnų savivaldybėje</t>
  </si>
  <si>
    <t>UAB „MediCA klinika“</t>
  </si>
  <si>
    <t>2.1.4.3.31</t>
  </si>
  <si>
    <t xml:space="preserve">Pirminės asmens sveikatos priežiūros veiklos efektyvumo ir paslaugų kokybės gerinimas VšĮ Vilniaus miesto klinikinės ligoninės poliklinikoje </t>
  </si>
  <si>
    <t xml:space="preserve">VšĮ Vilniaus miesto klinikinė ligoninė </t>
  </si>
  <si>
    <t>2.1.4.3.32</t>
  </si>
  <si>
    <t>Pirminės asmens sveikatos priežiūros veiklos efektyvumo didinimas VšĮ Lazdynų poliklinikoje</t>
  </si>
  <si>
    <t xml:space="preserve">VšĮ Lazdynų poliklinika </t>
  </si>
  <si>
    <t>2.1.4.3.33</t>
  </si>
  <si>
    <t>Pagerinti VšĮ Naujininkų poliklinikos teikiamų paslaugų kokybę ir prieinamumą vaikų ligų, neįgaliųjų ir sveiko senėjimo srityse.</t>
  </si>
  <si>
    <t>VšĮ Naujininkų poliklinika</t>
  </si>
  <si>
    <t>2.1.4.3.34</t>
  </si>
  <si>
    <t>Pirminės asmens sveikatos priežiūros veiklos efektyvumo didinimas VšĮ Naujosios Vilnios poliklinikoje</t>
  </si>
  <si>
    <t xml:space="preserve">VšĮ Naujosios Vilnios poliklika </t>
  </si>
  <si>
    <t>2.1.4.3.35</t>
  </si>
  <si>
    <t>Pirminės asmens sveikatos priežiūros veiklos efektyvumo didinimas VšĮ Grigiškių sveikatos priežiūros centre</t>
  </si>
  <si>
    <t xml:space="preserve">VšĮ Grigiškių sveikatos priežiūros centras </t>
  </si>
  <si>
    <t>2.1.4.3.36</t>
  </si>
  <si>
    <t>Pirminės asmens sveikatos priežiūros veiklos efektyvumo didinimas VšĮ Šeškinės poliklinikoje</t>
  </si>
  <si>
    <t xml:space="preserve">VšĮ Šeškinės poliklinika </t>
  </si>
  <si>
    <t>Pirminės asmens sveikatos priežiūros veiklos efektyvumo didinimas UAB „AND klinika</t>
  </si>
  <si>
    <t xml:space="preserve">UAB InMedica klinika
</t>
  </si>
  <si>
    <t>Pirminės asmens sveikatos priežiūros veiklos efektyvumo didinimas</t>
  </si>
  <si>
    <t>R106609-270000-1435</t>
  </si>
  <si>
    <t>R106609-270000-1436</t>
  </si>
  <si>
    <t>R106609-270000-1437</t>
  </si>
  <si>
    <t>R106609-270000-1438</t>
  </si>
  <si>
    <t>R106609-270000-1439</t>
  </si>
  <si>
    <t>R106609-270000-1440</t>
  </si>
  <si>
    <t>R106609-270000-1441</t>
  </si>
  <si>
    <t>R106609-270000-1442</t>
  </si>
  <si>
    <t>2018m. III ketv.</t>
  </si>
  <si>
    <t>R106609-270000-1443</t>
  </si>
  <si>
    <t>R106609-270000-1444</t>
  </si>
  <si>
    <t>R106609-270000-1445</t>
  </si>
  <si>
    <t>R106609-270000-1446</t>
  </si>
  <si>
    <t>R106609-270000-1447</t>
  </si>
  <si>
    <t>R106609-270000-1448</t>
  </si>
  <si>
    <t>R106609-270000-1449</t>
  </si>
  <si>
    <t>R106609-270000-1450</t>
  </si>
  <si>
    <t>R106609-270000-1451</t>
  </si>
  <si>
    <t>R106609-270000-1452</t>
  </si>
  <si>
    <t>R106609-270000-1453</t>
  </si>
  <si>
    <t>R106609-270000-1454</t>
  </si>
  <si>
    <t xml:space="preserve">08.1.3-CPVA-R-609               </t>
  </si>
  <si>
    <t>Eišiškių asmens sveikatos priežiūros centro pirminės asmens sveikatos priežiūros paslaugų prieinamumo ir kokybės gerinimas</t>
  </si>
  <si>
    <t xml:space="preserve"> 2018 m. IV ketv.</t>
  </si>
  <si>
    <t>Viešųjų erdvių tvarkymas Šiaurinėje tikslinėje teritorijoje tarp Giedraičių g. ir Kintų g., ir prie Giedraičių g.</t>
  </si>
  <si>
    <t>2018 m. IV ketv</t>
  </si>
  <si>
    <t xml:space="preserve">Kompleksinis gyvenamojo rajono kvartalo Žirmūnų, Minties, Tuskulėnų gatvių trikampyje, viešosios infrastruktūros atnaujinimas </t>
  </si>
  <si>
    <t>1.1.3.1.14</t>
  </si>
  <si>
    <t>R109904-300000-1171</t>
  </si>
  <si>
    <t>Viešosios erdvės tvarkymas Pietinėje tikslinėje teritorijoje  prie Amatų gatvės</t>
  </si>
  <si>
    <t>R109904-300000-1185</t>
  </si>
  <si>
    <t>Tauro kalno parko ir Liuteronų sodų tvarkymas Pietinėje tikslinėje teritorijoje</t>
  </si>
  <si>
    <t>Viešosios erdvės tvarkymas Pietinėje tikslinėje teritorijoje prie Vingrių gatvės</t>
  </si>
  <si>
    <t xml:space="preserve"> 2019 m. I ketv. </t>
  </si>
  <si>
    <t xml:space="preserve">2019 m. II ketv. </t>
  </si>
  <si>
    <t xml:space="preserve">Gyvenamųjų namų kiemų sutvarkymas Lentvario mieste (atnaujinant parkavimo, vaikų žaidimo aikšteles, želdinius, mažąją architektūrą) </t>
  </si>
  <si>
    <t>29897,00</t>
  </si>
  <si>
    <t>Naujosios gatvės atkarpos rekonstrukcija Šalčininkų mieste (0,409 km.)</t>
  </si>
  <si>
    <t>Šalčios skg. atkarpos rekonstrukcija Šalčininkų mieste (0,270 km.)</t>
  </si>
  <si>
    <t>2.1.1.1.48</t>
  </si>
  <si>
    <t>2.1.1.1.49</t>
  </si>
  <si>
    <t>R105511-120000-1305</t>
  </si>
  <si>
    <t>R105511-120000-1328</t>
  </si>
  <si>
    <t>Kareivių g. atkarpos tarp Žirmūnų g. ir Verkių g. bei Kareivių g. ir Verkių g. sankryžos rekonstrukcija įrengiant eismo saugos priemones</t>
  </si>
  <si>
    <t>2018 IV ketv.</t>
  </si>
  <si>
    <t xml:space="preserve">Susisiekimo optimizavimas pagal darnaus judumo principus Šeškinės komplekso prieigose, įrengiant tam tinkamą infrastruktūrą su inžinerinėmis komunikacijomis </t>
  </si>
  <si>
    <t>06.2.1-TID-V-512</t>
  </si>
  <si>
    <t>2019 m. IV ketv.</t>
  </si>
  <si>
    <t xml:space="preserve">2020 m. I ketv. </t>
  </si>
  <si>
    <t>Miesto viešojo transporto priemonių parko atnaujinimas Vilniaus mieste</t>
  </si>
  <si>
    <t>04.5.1-TID-V-513</t>
  </si>
  <si>
    <t xml:space="preserve">2017 m. I ketv. </t>
  </si>
  <si>
    <t>04.5.1-TID-R-514</t>
  </si>
  <si>
    <t>Vilniaus miesto savivaldybės elektromobilių įkrovimo aikštelių plėtra</t>
  </si>
  <si>
    <t xml:space="preserve">2017 m. II ketv. </t>
  </si>
  <si>
    <t xml:space="preserve">Intelektinių transporto sistemų ir transporto saugumo priemonių diegimas </t>
  </si>
  <si>
    <t>Darnaus judumo plano parengimas</t>
  </si>
  <si>
    <t xml:space="preserve">2015 m. IV ketv. </t>
  </si>
  <si>
    <t xml:space="preserve">2017 m. III ketv. </t>
  </si>
  <si>
    <t>Transeuropinio tinklo jungties – Vilniaus miesto vakarinio aplinkkelio statyba (III etapas)</t>
  </si>
  <si>
    <t xml:space="preserve">2016 m. I ketv. </t>
  </si>
  <si>
    <t xml:space="preserve">Draugystės g. Elektrėnuose rekonstrukcija, įdiegiant eismo saugos priemones </t>
  </si>
  <si>
    <t xml:space="preserve">2018 IV ketv. </t>
  </si>
  <si>
    <t xml:space="preserve">2019 II ketv. </t>
  </si>
  <si>
    <t>2.1.1.1.50</t>
  </si>
  <si>
    <t>2.1.1.1.51</t>
  </si>
  <si>
    <t>2.1.1.1.52</t>
  </si>
  <si>
    <t>2.1.1.1.53</t>
  </si>
  <si>
    <t>2.1.1.1.55</t>
  </si>
  <si>
    <t>2.1.1.1.56</t>
  </si>
  <si>
    <t>2.1.1.1.60</t>
  </si>
  <si>
    <t>2.1.1.1.63</t>
  </si>
  <si>
    <t>2.1.1.1.64</t>
  </si>
  <si>
    <t>2.1.1.1.65</t>
  </si>
  <si>
    <t xml:space="preserve">P.S.325 </t>
  </si>
  <si>
    <t>P.S.323</t>
  </si>
  <si>
    <t>Įgyvendintos darnaus judumo priemonės</t>
  </si>
  <si>
    <t>04.5.1-TID-V-515</t>
  </si>
  <si>
    <t xml:space="preserve">P.N.509 </t>
  </si>
  <si>
    <t>Įrengtos elektromobilių įkrovimo prieigos</t>
  </si>
  <si>
    <t>P.S.324</t>
  </si>
  <si>
    <t>Įdiegtos intelektinės transporto sistemos</t>
  </si>
  <si>
    <t>P.N.507</t>
  </si>
  <si>
    <t>Parengti darnaus judumo mieste planai</t>
  </si>
  <si>
    <t>R105511-120000-1331</t>
  </si>
  <si>
    <t>R105514-190000-1474</t>
  </si>
  <si>
    <t>R105514-190000-1476</t>
  </si>
  <si>
    <t>R105514-190000-1480</t>
  </si>
  <si>
    <t>R105514-190000-1483</t>
  </si>
  <si>
    <t>V105512-190000-1484</t>
  </si>
  <si>
    <t>V105513-100000-1485</t>
  </si>
  <si>
    <t>V105513-190000-1486</t>
  </si>
  <si>
    <t>V105513-190000-1487</t>
  </si>
  <si>
    <t>V105512-190000-1488</t>
  </si>
  <si>
    <t>Darnaus judumo priemonių diegimas</t>
  </si>
  <si>
    <t xml:space="preserve">2019 m. IV ketv. </t>
  </si>
  <si>
    <t xml:space="preserve">2019 III ketv. </t>
  </si>
  <si>
    <t>Valstybinio Sapiegų parko tvarkymas
 ir pritaikymas lankymui ir tausojančiam
 naudojimui</t>
  </si>
  <si>
    <t>Karoliniškių muzikos mokyklos ugdymo aplinkos modernizavimas</t>
  </si>
  <si>
    <t>Justino Vienožinskio dailės mokyklos ugdymo aplinkos modernizavimas</t>
  </si>
  <si>
    <t>Miesto sporto mokyklos ugdymo aplinkos modernizavimas</t>
  </si>
  <si>
    <t xml:space="preserve">Vilniaus miesto aplinkos oro kokybės gerinimas </t>
  </si>
  <si>
    <t>Dieveniškių technologijų ir verslo mokyklos materialinės ir mokymo bazės atnaujinimas, pritaikant ją darbo jėgos perkvalifikavimui</t>
  </si>
  <si>
    <t>Dieveniškių technologijų ir verslo mokykla</t>
  </si>
  <si>
    <t xml:space="preserve">Dieveniškių istorinio regioninio parko pritaikymas lankymui </t>
  </si>
  <si>
    <t>Dieveniškių istorinis regioninis parkas</t>
  </si>
  <si>
    <t xml:space="preserve">Lentvario geležinkelio pervažos rekonstrukcija </t>
  </si>
  <si>
    <t>sporto salės statyba prie Lentvario pradinės mokyklos</t>
  </si>
  <si>
    <t xml:space="preserve">Vilniaus rajono savivaldybės sporto mokyklos administracinio pastato statyba Nemenčinės mieste </t>
  </si>
  <si>
    <t>Šalčininkų „Santarvės“ vidurinės mokyklos remontas, aplinkos tvarkymas</t>
  </si>
  <si>
    <t>Vilniaus raj. saviv.</t>
  </si>
  <si>
    <t xml:space="preserve">Vilniaus miesto savivaldybės administracija
</t>
  </si>
  <si>
    <t xml:space="preserve">Vilniaus miesto savivaldybės administracija
kartu įgaliota vyriausybės įstaiga
</t>
  </si>
  <si>
    <t>Lietuvos automobilių kelių direkcija prie susisiekimo ministerijos</t>
  </si>
  <si>
    <t>UAB „Vilniaus vandenys“</t>
  </si>
  <si>
    <t>07.1.50-CPVA-R-014</t>
  </si>
  <si>
    <t>07.1.50-CPVA-R-725</t>
  </si>
  <si>
    <t>07.1.50-CPVA-R-724</t>
  </si>
  <si>
    <t>07.1.1-CPVA-R-725</t>
  </si>
  <si>
    <t>07.1.50-CPVA-V-302</t>
  </si>
  <si>
    <t>Kompleksiškas Nemenčinės miesto sutvarkymas pritaikant bendruomenės poreikiams: sporto aikštyno, pėsčiųjų-dviračių takų ir viešųjų erdvių įrengimas</t>
  </si>
  <si>
    <t xml:space="preserve">Kompleksiškas Nemenčinės miesto sutvarkymas pritaikant bendruomenės poreikiams: sporto aikštyno, pėsčiųjų-dviračių takų ir viešųjų erdvių įrengimas </t>
  </si>
  <si>
    <t>7.316,00</t>
  </si>
  <si>
    <t>2.1.1.2.23</t>
  </si>
  <si>
    <t>R100014-060700-1489</t>
  </si>
  <si>
    <t xml:space="preserve">Teritorijos paruošimas ir transporto infrastruktūros sutvarkymas plyno lauko investicijoms Švenčionėlių mieste </t>
  </si>
  <si>
    <t>1.1.1.1.1</t>
  </si>
  <si>
    <t>Biatlono šaudyklos statyba Nemenčinės mieste</t>
  </si>
  <si>
    <t>1.1.3.2.10</t>
  </si>
  <si>
    <t>2.1.3.4.6</t>
  </si>
  <si>
    <t>2.1.3.4.36</t>
  </si>
  <si>
    <t>R107724-240000-1411</t>
  </si>
  <si>
    <t>2.1.3.4.37</t>
  </si>
  <si>
    <t>R107724-220000-1414</t>
  </si>
  <si>
    <t xml:space="preserve">Vilniaus m. sav. </t>
  </si>
  <si>
    <t>Grigiškių meno mokyklos ugdymo aplinkos modernizavimas</t>
  </si>
  <si>
    <t>2.1.3.4.38</t>
  </si>
  <si>
    <t>2.1.3.4.39</t>
  </si>
  <si>
    <t>R107725-240000-1417</t>
  </si>
  <si>
    <t>2.1.3.4.40</t>
  </si>
  <si>
    <t>Chorinio dainavimo mokyklos „Liepaitės“ ugdymo aplinkos modernizavimas</t>
  </si>
  <si>
    <t>R107725-240000-1418</t>
  </si>
  <si>
    <t>2.1.3.4.41</t>
  </si>
  <si>
    <t>R107725-240000-1490</t>
  </si>
  <si>
    <t>2.1.3.4.42</t>
  </si>
  <si>
    <t>R107725-240000-1491</t>
  </si>
  <si>
    <t>1.1.3.1.10</t>
  </si>
  <si>
    <t>1.1.3.1.28</t>
  </si>
  <si>
    <t>2.1.1.2.24</t>
  </si>
  <si>
    <t>Privačių juridinių asmenų ir juridinio asmens statuso neturinčių organizacijų gamybos srities projektai</t>
  </si>
  <si>
    <t>Privačių juridinių asmenų ir juridinio asmens statuso neturinčių organizacijų paslaugų srities projektai</t>
  </si>
  <si>
    <t>Masinių kultūros ir sporto renginių infrastruktūros
 sukūrimas Šeškinės komplekso teritorijoje: 
tribūnų ir potribūninių patalpų, masinių renginių aikštės, komercinių plotų įrengimas.</t>
  </si>
  <si>
    <t>2.1.1.2.25</t>
  </si>
  <si>
    <t>2.1.3.4.43</t>
  </si>
  <si>
    <t>2.1.1.1.66</t>
  </si>
  <si>
    <t>V105508-500000-1496</t>
  </si>
  <si>
    <t>06.2.1-TID-V-508</t>
  </si>
  <si>
    <t>P.S.343</t>
  </si>
  <si>
    <t>Įdiegtos saugų eismą gerinančios ir aplinkosaugos priemonės, iš kurių: geležinkelių pervažose</t>
  </si>
  <si>
    <t>V105905-500000-1129</t>
  </si>
  <si>
    <t xml:space="preserve">  </t>
  </si>
  <si>
    <t>Dviračių tako įrengimas Švenčionių mieste</t>
  </si>
  <si>
    <t>Pėsčiųjų takų plėtra Vilniaus rajono savivaldybėje Zujūnų seniūnijoje Gineitiškių kaime</t>
  </si>
  <si>
    <t>Vilniaus m. sav</t>
  </si>
  <si>
    <t>05.4.1-APVA-V-016-01-0004</t>
  </si>
  <si>
    <t>V103016-500000-1492</t>
  </si>
  <si>
    <t>05.6.1-APVA-V-021-01-0005</t>
  </si>
  <si>
    <t>V100021-370000-1494</t>
  </si>
  <si>
    <t>V107725-240000-1381</t>
  </si>
  <si>
    <t>V109908-500000-1195</t>
  </si>
  <si>
    <t>V109906-245000-1493</t>
  </si>
  <si>
    <t>07.1.50-CPVA-V-905</t>
  </si>
  <si>
    <t>07.1.50-CPVA-V-908</t>
  </si>
  <si>
    <t>07.1.50-CPVA-V-725</t>
  </si>
  <si>
    <t>V107724-215000-1415</t>
  </si>
  <si>
    <t>07.1.50-CPVA-V-724</t>
  </si>
  <si>
    <t>R107725-240000-1495</t>
  </si>
  <si>
    <t xml:space="preserve">
221</t>
  </si>
  <si>
    <t xml:space="preserve">
744</t>
  </si>
  <si>
    <t xml:space="preserve">
1121</t>
  </si>
  <si>
    <t xml:space="preserve">
964
</t>
  </si>
  <si>
    <t xml:space="preserve">
519</t>
  </si>
  <si>
    <t xml:space="preserve">
890</t>
  </si>
  <si>
    <t xml:space="preserve">
509</t>
  </si>
  <si>
    <t>Lazdynų mokyklos efektyvumo didinimas</t>
  </si>
  <si>
    <t>P.B. 235</t>
  </si>
  <si>
    <t>„Investicijas gavusios vaikų priežiūros arba švietimo infrastruktūros pajėgumas“</t>
  </si>
  <si>
    <t>V103304-500000-1144</t>
  </si>
  <si>
    <t>V103304-500000-1145</t>
  </si>
  <si>
    <t>V103304-500000-1146</t>
  </si>
  <si>
    <t>V103304-500000-1147</t>
  </si>
  <si>
    <t>V103304-500000-1148</t>
  </si>
  <si>
    <t>V103304-500000-1149</t>
  </si>
  <si>
    <t>V103304-500000-1150</t>
  </si>
  <si>
    <t>V103304-500000-1151</t>
  </si>
  <si>
    <t>V109000-320000-1152</t>
  </si>
  <si>
    <t>V109000-500000-1153</t>
  </si>
  <si>
    <t>V109000-330000-1154</t>
  </si>
  <si>
    <t>V109000-330000-1155</t>
  </si>
  <si>
    <t>Kultūrinio ugdymo centro ir bibliotekos sukūrimas</t>
  </si>
  <si>
    <t>Neformaliojo švietimo infrastruktūros sukūrimas ir įrengimas Šeškinės komplekso teritorijoje: futbolo ir lengvosios atletikos aikščių, fiziniam aktyvumui skirtų salių ir administracinių patalpų sukūrimas</t>
  </si>
  <si>
    <t>Sporto muziejaus Šeškinės komplekso teritorijoje statyba ir įrengimas</t>
  </si>
  <si>
    <t>Vaikų darželio pastato statyba ir įrengimas Šeškinės komplekso teritorijoje, darželiui veikti reikalingos inžinerinės infrastruktūros įrengimas ir teritorijos sutvarkymas</t>
  </si>
  <si>
    <t>V109906-320000-1329</t>
  </si>
  <si>
    <t>V109906-290000-1330</t>
  </si>
  <si>
    <t>KT104000-480000-1365</t>
  </si>
  <si>
    <t>KT107725-240000-1495</t>
  </si>
  <si>
    <t>07.1.50-APVA-R-014</t>
  </si>
  <si>
    <t>Vandens tiekimo ir nuotekų tvarkymo infrastruktūros plėtra Švenčionių, Pabradės, Švenčionėlių miestuose (kompleksiškai tvarkomų teritorijų ribose</t>
  </si>
  <si>
    <t>V103301-500000-1412</t>
  </si>
  <si>
    <t>V103304-500000-1413</t>
  </si>
  <si>
    <t>„Viešojo valdymo institucijos, pagerinusios visuomenės patenkinimo teikiamomis paslaugomis indeksą“</t>
  </si>
  <si>
    <t>R.N.907</t>
  </si>
  <si>
    <t>R.S.397</t>
  </si>
  <si>
    <t>Valstybės ir savivaldybių institucijų ir įstaigų, pagal veiksmų programą ESF lėšomis įgyvendinusių paslaugų ir (ar) aptarnavimo kokybei gerinti skirtas priemones, dalis</t>
  </si>
  <si>
    <t>2015 m. I ketv.</t>
  </si>
  <si>
    <t>2015 m. II ketv.</t>
  </si>
  <si>
    <t>2015 m. III ketv.</t>
  </si>
  <si>
    <t>Sporto salės statyba prie Lentvario pradinės mokyklos</t>
  </si>
  <si>
    <t>KT109908-500000-1195</t>
  </si>
  <si>
    <t>07.1.50-CPVA-KT-908</t>
  </si>
  <si>
    <t>V103304-500000-1160</t>
  </si>
  <si>
    <t>07.1.1-CPVA-KT-725</t>
  </si>
  <si>
    <t>V103302-500000-1167</t>
  </si>
  <si>
    <t xml:space="preserve">2018 m. II ketv.
</t>
  </si>
  <si>
    <t xml:space="preserve">2018 m. III ketv.
</t>
  </si>
  <si>
    <t>Tikslas: Užtikrinti tvarų regiono ekonomikos augimą</t>
  </si>
  <si>
    <t>Uždavinys: Padidinti privačių investicijų srautus periferinėje regiono dalyje</t>
  </si>
  <si>
    <t>Priemonė: Teritorijų paruošimas pramonės plėtrai</t>
  </si>
  <si>
    <t>Priemonė: Apleistų teritorijų konversija naujai socialinei ir ekonominei veiklai</t>
  </si>
  <si>
    <t>Priemonė: Paslaugų ir aptarnavimo kokybės gerinimas</t>
  </si>
  <si>
    <t>Priemonė: Inovatyvios paslaugos, paslaugos verslui</t>
  </si>
  <si>
    <t>Uždavinys: Paskatinti regiono ekonominės veiklos įvairovės augimą ir tarptautinio konkurencingumo didėjimą, skatinant kūryba ir aukštųjų technologijų naudojimu pagrįstų verslų plėtrą</t>
  </si>
  <si>
    <t>Priemonė: Infrastruktūros kūrybinei veiklai sukūrimas</t>
  </si>
  <si>
    <t>Priemonė: Inovatyvių paslaugų plėtojimas</t>
  </si>
  <si>
    <t>Uždavinys: Paskatinti darbo jėgai imlių ŪM sektorių (turizmo, gyventojų aptarnavimo, transporto) smulkių ir vidutinių įmonių plėtrą</t>
  </si>
  <si>
    <t>Priemonė: Viešųjų erdvių tvarkymas pritaikant gyventojų rekreacijai</t>
  </si>
  <si>
    <t>Priemonė: Bendruomenės traukos centrų kūrimas</t>
  </si>
  <si>
    <t>Priemonė: Rekreacinių teritorijų tvarkymas</t>
  </si>
  <si>
    <t>Priemonė: Turizmo skatinimas</t>
  </si>
  <si>
    <t>Tikslas: Pagerinti gyvenimo kokybę, sudarant sąlygas ekonominio augimo naudą pajusti visiems regiono gyventojams</t>
  </si>
  <si>
    <t>Uždavinys: Suvaldyti chaotišką urbanizaciją ties Vilniaus miesto riba, didinant Vilniaus miesto branduolio teritorijų ir tradicinių miestų ir miestelių patrauklumą gyventi</t>
  </si>
  <si>
    <t>Priemonė: Pagerinti gyventojų judėjimo sąlygas tarp gyvenamųjų teritorijų ir darbo vietų</t>
  </si>
  <si>
    <t>Priemonė: Inžinerinės infrastruktūros plėtra</t>
  </si>
  <si>
    <t>Priemonė: Aktyvaus poilsio infrastruktūros sukūrimas</t>
  </si>
  <si>
    <t>Priemonė: Atliekų tvarkymo infrastruktūros plėra</t>
  </si>
  <si>
    <t>Uždavinys: Sudaryti sąlygas efektyviam ir draugiškam aplinkai darbo jėgos judėjimui tarp pagrindinių ekonominės plėtros centrų ir gyvenamųjų (ypač kaimiškų) teritorijų</t>
  </si>
  <si>
    <t>Priemonė: Privažiavimų iki pagrindinių magistralių ir krašto kelių gerinimas</t>
  </si>
  <si>
    <t>Priemonė: Ekologiško viešojo transporto plėtra</t>
  </si>
  <si>
    <t>Priemonė: Eismo saugumo gerinimas</t>
  </si>
  <si>
    <t>Uždavinys: Optimizuoti viešųjų ir socialinių paslaugų infrastruktūrą ir turinį, prisitaikant prie besikeičiančių regiono gyventojų poreikių</t>
  </si>
  <si>
    <t>Priemonė: Ikimokyklinio ugdymo įstaigų edukacinių erdvių atnaujinimas; ikimokyklinių įstaigų energetinio efektyvumo didinimas</t>
  </si>
  <si>
    <t>Priemonė: Socialinių paslaugų efektyvumo didinimas</t>
  </si>
  <si>
    <t>Priemonė: Socialinio būsto fondo plėtra</t>
  </si>
  <si>
    <t>Priemonė: Bendrojo lavinimo mokyklų edukacinių erdvių modernizavimas</t>
  </si>
  <si>
    <t>Priemonė: Gyventojų aptarnavimo kokybės gerinimas savivaldybių institucijose ir įstaigose</t>
  </si>
  <si>
    <t>Uždavinys: Sumažinti socialinę įtampą tarp atskirų regiono teritorijų ir visuomenės grupių, užtikrinant socialiai pažeidžiamų visuomenės grupių integraciją ir pagrindinių paslaugų šioms grupėms prieinamumą (kokybiškas ir nebrangias paslaugas)</t>
  </si>
  <si>
    <t>Priemonė: Tautinių mažumų paveldą reprezentuojančių kultūros objektų atkūrimas ir sutvarkymas</t>
  </si>
  <si>
    <t>Priemonė: Nestacionarių socialinių paslaugų plėtra</t>
  </si>
  <si>
    <t>Priemonė: Visuomenės sveikatos priežiūros kokybės ir prieinamumo gerinimas</t>
  </si>
  <si>
    <t xml:space="preserve"> 2019 m. III ketv.</t>
  </si>
  <si>
    <t>2.1.1.1.67</t>
  </si>
  <si>
    <t>2.1.1.1.68</t>
  </si>
  <si>
    <t>R105511-120000-1497</t>
  </si>
  <si>
    <t>R105511-120000-1498</t>
  </si>
  <si>
    <t>Gatvių rekonstravimas Švenčionėlių mieste</t>
  </si>
  <si>
    <t>Gatvių rekonstravimas Ukmergės mieste II etapas</t>
  </si>
  <si>
    <t xml:space="preserve">16 474 926.50
</t>
  </si>
  <si>
    <t>2017m. I ketv.</t>
  </si>
  <si>
    <t>Gatvių apšvietimo įrengimas ir kitos mažos apimties infrastruktūros plėtra Bartkuškio, Medžiukų, Jauniūnų kaimuose</t>
  </si>
  <si>
    <r>
      <t xml:space="preserve">5 lentelė. Lėšų paskirstymas pagal Veiksmų programos įgyvendinimo plano priemones ir Kaimo plėtros programos priemones (tūkst. Eur)                                                                                                             </t>
    </r>
    <r>
      <rPr>
        <sz val="10"/>
        <rFont val="Times New Roman"/>
        <family val="1"/>
      </rPr>
      <t xml:space="preserve"> </t>
    </r>
  </si>
  <si>
    <t>Viešojo transporto eismo juostų plėtra Vilniaus miesto savivaldybės teritorijoje</t>
  </si>
  <si>
    <t>Dviračių ir kitų riedėjimo priemonių laikymo ir saugojimo infrastruktūros įrengimas Vilniaus miesto savivaldybės teritorijoje</t>
  </si>
  <si>
    <t>Kilpinis eismo reguliavimas Vilniaus miesto senamiesčio branduolio teritorijoje</t>
  </si>
  <si>
    <t xml:space="preserve">  2019 m. III ketv.</t>
  </si>
  <si>
    <t>Viešojo transporto e-bilieto sistemos vystymas Vilniaus regione</t>
  </si>
  <si>
    <t xml:space="preserve">2019 m. III ketv. </t>
  </si>
  <si>
    <t>Dviračių ir pėsčiųjų takų infrastruktūros plėtra Trakų mieste</t>
  </si>
  <si>
    <t xml:space="preserve">Dviračių ir pėsčiųjų takų infrastruktūros plėtra Trakų mieste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</si>
</sst>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#,##0\ _L_t"/>
    <numFmt numFmtId="174" formatCode="#,##0.00\ _€;[Red]#,##0.00\ _€"/>
    <numFmt numFmtId="175" formatCode="#,##0.00\ _€"/>
    <numFmt numFmtId="176" formatCode="#,##0.000"/>
    <numFmt numFmtId="177" formatCode="0.000"/>
    <numFmt numFmtId="178" formatCode="#,##0.00;[Red]#,##0.00"/>
    <numFmt numFmtId="179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trike/>
      <sz val="8"/>
      <color indexed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trike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"/>
      <family val="1"/>
    </font>
    <font>
      <sz val="8"/>
      <name val="Calibri"/>
      <family val="2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trike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trike/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2"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9" fillId="0" borderId="10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center" wrapText="1"/>
    </xf>
    <xf numFmtId="4" fontId="59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9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59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59" fillId="34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center"/>
    </xf>
    <xf numFmtId="4" fontId="59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4" fontId="59" fillId="34" borderId="10" xfId="0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wrapText="1"/>
    </xf>
    <xf numFmtId="4" fontId="59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vertical="center" wrapText="1"/>
    </xf>
    <xf numFmtId="2" fontId="59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172" fontId="59" fillId="34" borderId="10" xfId="2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175" fontId="59" fillId="34" borderId="10" xfId="45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wrapText="1"/>
    </xf>
    <xf numFmtId="2" fontId="62" fillId="34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top" wrapText="1"/>
    </xf>
    <xf numFmtId="0" fontId="59" fillId="34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3" fillId="0" borderId="0" xfId="0" applyFont="1" applyBorder="1" applyAlignment="1">
      <alignment vertical="center"/>
    </xf>
    <xf numFmtId="0" fontId="64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2" fillId="0" borderId="10" xfId="0" applyFont="1" applyFill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172" fontId="3" fillId="34" borderId="10" xfId="0" applyNumberFormat="1" applyFont="1" applyFill="1" applyBorder="1" applyAlignment="1">
      <alignment horizontal="center" vertical="top" wrapText="1"/>
    </xf>
    <xf numFmtId="172" fontId="3" fillId="34" borderId="10" xfId="20" applyNumberFormat="1" applyFont="1" applyFill="1" applyBorder="1" applyAlignment="1">
      <alignment horizontal="center" vertical="center" wrapText="1"/>
    </xf>
    <xf numFmtId="172" fontId="3" fillId="34" borderId="10" xfId="17" applyNumberFormat="1" applyFont="1" applyFill="1" applyBorder="1" applyAlignment="1">
      <alignment horizontal="center" vertical="center"/>
    </xf>
    <xf numFmtId="2" fontId="59" fillId="34" borderId="10" xfId="0" applyNumberFormat="1" applyFont="1" applyFill="1" applyBorder="1" applyAlignment="1">
      <alignment horizontal="center" vertical="top" wrapText="1"/>
    </xf>
    <xf numFmtId="2" fontId="66" fillId="34" borderId="0" xfId="0" applyNumberFormat="1" applyFont="1" applyFill="1" applyAlignment="1">
      <alignment/>
    </xf>
    <xf numFmtId="2" fontId="66" fillId="34" borderId="10" xfId="0" applyNumberFormat="1" applyFont="1" applyFill="1" applyBorder="1" applyAlignment="1">
      <alignment/>
    </xf>
    <xf numFmtId="0" fontId="59" fillId="34" borderId="10" xfId="0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right" vertical="center"/>
    </xf>
    <xf numFmtId="4" fontId="3" fillId="34" borderId="10" xfId="45" applyNumberFormat="1" applyFont="1" applyFill="1" applyBorder="1" applyAlignment="1">
      <alignment vertical="center" wrapText="1"/>
    </xf>
    <xf numFmtId="4" fontId="3" fillId="34" borderId="10" xfId="45" applyNumberFormat="1" applyFont="1" applyFill="1" applyBorder="1" applyAlignment="1">
      <alignment vertical="center"/>
    </xf>
    <xf numFmtId="4" fontId="3" fillId="34" borderId="10" xfId="45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vertical="center" wrapText="1"/>
      <protection locked="0"/>
    </xf>
    <xf numFmtId="0" fontId="3" fillId="34" borderId="0" xfId="0" applyFont="1" applyFill="1" applyAlignment="1">
      <alignment vertical="center" wrapText="1"/>
    </xf>
    <xf numFmtId="0" fontId="59" fillId="34" borderId="10" xfId="0" applyFont="1" applyFill="1" applyBorder="1" applyAlignment="1">
      <alignment horizontal="left" vertical="top" wrapText="1"/>
    </xf>
    <xf numFmtId="3" fontId="59" fillId="34" borderId="10" xfId="0" applyNumberFormat="1" applyFont="1" applyFill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34" borderId="0" xfId="0" applyFont="1" applyFill="1" applyAlignment="1">
      <alignment horizontal="center"/>
    </xf>
    <xf numFmtId="0" fontId="37" fillId="34" borderId="0" xfId="0" applyFont="1" applyFill="1" applyAlignment="1">
      <alignment/>
    </xf>
    <xf numFmtId="0" fontId="59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2" fontId="59" fillId="34" borderId="10" xfId="0" applyNumberFormat="1" applyFont="1" applyFill="1" applyBorder="1" applyAlignment="1">
      <alignment vertical="top" wrapText="1"/>
    </xf>
    <xf numFmtId="0" fontId="59" fillId="34" borderId="0" xfId="0" applyFont="1" applyFill="1" applyAlignment="1">
      <alignment/>
    </xf>
    <xf numFmtId="2" fontId="59" fillId="34" borderId="10" xfId="20" applyNumberFormat="1" applyFont="1" applyFill="1" applyBorder="1" applyAlignment="1">
      <alignment vertical="top" wrapText="1"/>
    </xf>
    <xf numFmtId="2" fontId="59" fillId="34" borderId="10" xfId="18" applyNumberFormat="1" applyFont="1" applyFill="1" applyBorder="1" applyAlignment="1">
      <alignment vertical="top" wrapText="1"/>
    </xf>
    <xf numFmtId="2" fontId="59" fillId="34" borderId="10" xfId="17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vertical="center"/>
      <protection locked="0"/>
    </xf>
    <xf numFmtId="0" fontId="37" fillId="34" borderId="0" xfId="0" applyFont="1" applyFill="1" applyAlignment="1">
      <alignment wrapText="1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7" fillId="34" borderId="0" xfId="0" applyFont="1" applyFill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/>
      <protection locked="0"/>
    </xf>
    <xf numFmtId="0" fontId="37" fillId="34" borderId="0" xfId="0" applyFont="1" applyFill="1" applyAlignment="1">
      <alignment vertical="center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>
      <alignment/>
    </xf>
    <xf numFmtId="0" fontId="37" fillId="34" borderId="10" xfId="0" applyFont="1" applyFill="1" applyBorder="1" applyAlignment="1">
      <alignment vertical="center"/>
    </xf>
    <xf numFmtId="177" fontId="3" fillId="34" borderId="10" xfId="0" applyNumberFormat="1" applyFont="1" applyFill="1" applyBorder="1" applyAlignment="1" applyProtection="1">
      <alignment vertical="center"/>
      <protection locked="0"/>
    </xf>
    <xf numFmtId="0" fontId="37" fillId="34" borderId="0" xfId="0" applyFont="1" applyFill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/>
      <protection locked="0"/>
    </xf>
    <xf numFmtId="0" fontId="3" fillId="34" borderId="10" xfId="0" applyFont="1" applyFill="1" applyBorder="1" applyAlignment="1" applyProtection="1">
      <alignment horizontal="right" vertical="top" wrapText="1"/>
      <protection locked="0"/>
    </xf>
    <xf numFmtId="0" fontId="3" fillId="34" borderId="10" xfId="0" applyFont="1" applyFill="1" applyBorder="1" applyAlignment="1">
      <alignment/>
    </xf>
    <xf numFmtId="0" fontId="37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7" fillId="34" borderId="0" xfId="0" applyFont="1" applyFill="1" applyAlignment="1">
      <alignment vertical="center" wrapText="1"/>
    </xf>
    <xf numFmtId="4" fontId="59" fillId="34" borderId="10" xfId="0" applyNumberFormat="1" applyFont="1" applyFill="1" applyBorder="1" applyAlignment="1">
      <alignment horizontal="right" vertical="center" wrapText="1"/>
    </xf>
    <xf numFmtId="2" fontId="59" fillId="34" borderId="10" xfId="45" applyNumberFormat="1" applyFont="1" applyFill="1" applyBorder="1" applyAlignment="1">
      <alignment vertical="center" wrapText="1"/>
    </xf>
    <xf numFmtId="4" fontId="59" fillId="34" borderId="10" xfId="45" applyNumberFormat="1" applyFont="1" applyFill="1" applyBorder="1" applyAlignment="1">
      <alignment vertical="center" wrapText="1"/>
    </xf>
    <xf numFmtId="2" fontId="59" fillId="34" borderId="10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3" fontId="3" fillId="34" borderId="10" xfId="0" applyNumberFormat="1" applyFont="1" applyFill="1" applyBorder="1" applyAlignment="1" applyProtection="1">
      <alignment vertical="center" wrapText="1"/>
      <protection locked="0"/>
    </xf>
    <xf numFmtId="1" fontId="3" fillId="34" borderId="10" xfId="0" applyNumberFormat="1" applyFont="1" applyFill="1" applyBorder="1" applyAlignment="1">
      <alignment vertical="center" wrapText="1"/>
    </xf>
    <xf numFmtId="1" fontId="3" fillId="34" borderId="10" xfId="0" applyNumberFormat="1" applyFont="1" applyFill="1" applyBorder="1" applyAlignment="1">
      <alignment vertical="center"/>
    </xf>
    <xf numFmtId="1" fontId="37" fillId="34" borderId="10" xfId="0" applyNumberFormat="1" applyFont="1" applyFill="1" applyBorder="1" applyAlignment="1">
      <alignment vertical="center"/>
    </xf>
    <xf numFmtId="2" fontId="59" fillId="34" borderId="10" xfId="0" applyNumberFormat="1" applyFont="1" applyFill="1" applyBorder="1" applyAlignment="1">
      <alignment vertical="center" wrapText="1"/>
    </xf>
    <xf numFmtId="0" fontId="59" fillId="34" borderId="0" xfId="0" applyFont="1" applyFill="1" applyAlignment="1">
      <alignment vertical="top"/>
    </xf>
    <xf numFmtId="2" fontId="3" fillId="34" borderId="14" xfId="0" applyNumberFormat="1" applyFont="1" applyFill="1" applyBorder="1" applyAlignment="1">
      <alignment horizontal="center" vertical="top" wrapText="1"/>
    </xf>
    <xf numFmtId="176" fontId="59" fillId="34" borderId="10" xfId="0" applyNumberFormat="1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center"/>
    </xf>
    <xf numFmtId="0" fontId="37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vertical="top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62" fillId="34" borderId="0" xfId="0" applyFont="1" applyFill="1" applyAlignment="1">
      <alignment/>
    </xf>
    <xf numFmtId="4" fontId="3" fillId="34" borderId="10" xfId="45" applyNumberFormat="1" applyFont="1" applyFill="1" applyBorder="1" applyAlignment="1">
      <alignment vertical="center"/>
    </xf>
    <xf numFmtId="174" fontId="3" fillId="34" borderId="10" xfId="0" applyNumberFormat="1" applyFont="1" applyFill="1" applyBorder="1" applyAlignment="1">
      <alignment horizontal="right" vertical="center" wrapText="1"/>
    </xf>
    <xf numFmtId="174" fontId="3" fillId="34" borderId="10" xfId="0" applyNumberFormat="1" applyFont="1" applyFill="1" applyBorder="1" applyAlignment="1">
      <alignment vertical="center" wrapText="1"/>
    </xf>
    <xf numFmtId="4" fontId="3" fillId="34" borderId="10" xfId="45" applyNumberFormat="1" applyFont="1" applyFill="1" applyBorder="1" applyAlignment="1">
      <alignment horizontal="center" vertical="center" wrapText="1"/>
    </xf>
    <xf numFmtId="178" fontId="37" fillId="34" borderId="0" xfId="0" applyNumberFormat="1" applyFont="1" applyFill="1" applyAlignment="1">
      <alignment/>
    </xf>
    <xf numFmtId="4" fontId="3" fillId="34" borderId="10" xfId="0" applyNumberFormat="1" applyFont="1" applyFill="1" applyBorder="1" applyAlignment="1">
      <alignment horizontal="left" vertical="center" wrapText="1"/>
    </xf>
    <xf numFmtId="4" fontId="37" fillId="34" borderId="0" xfId="0" applyNumberFormat="1" applyFont="1" applyFill="1" applyAlignment="1">
      <alignment/>
    </xf>
    <xf numFmtId="4" fontId="12" fillId="34" borderId="10" xfId="45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wrapText="1"/>
    </xf>
    <xf numFmtId="175" fontId="3" fillId="34" borderId="10" xfId="0" applyNumberFormat="1" applyFont="1" applyFill="1" applyBorder="1" applyAlignment="1">
      <alignment vertical="center" wrapText="1"/>
    </xf>
    <xf numFmtId="0" fontId="32" fillId="34" borderId="0" xfId="0" applyFont="1" applyFill="1" applyAlignment="1">
      <alignment/>
    </xf>
    <xf numFmtId="4" fontId="32" fillId="34" borderId="0" xfId="0" applyNumberFormat="1" applyFont="1" applyFill="1" applyAlignment="1">
      <alignment/>
    </xf>
    <xf numFmtId="4" fontId="3" fillId="34" borderId="10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 vertical="center"/>
    </xf>
    <xf numFmtId="4" fontId="59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4" fontId="3" fillId="34" borderId="10" xfId="47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vertical="center" wrapText="1"/>
    </xf>
    <xf numFmtId="4" fontId="13" fillId="34" borderId="10" xfId="45" applyNumberFormat="1" applyFont="1" applyFill="1" applyBorder="1" applyAlignment="1">
      <alignment vertical="center" wrapText="1"/>
    </xf>
    <xf numFmtId="2" fontId="13" fillId="34" borderId="10" xfId="0" applyNumberFormat="1" applyFont="1" applyFill="1" applyBorder="1" applyAlignment="1">
      <alignment vertical="center" wrapText="1"/>
    </xf>
    <xf numFmtId="4" fontId="13" fillId="34" borderId="10" xfId="45" applyNumberFormat="1" applyFont="1" applyFill="1" applyBorder="1" applyAlignment="1">
      <alignment horizontal="right" vertical="center" wrapText="1"/>
    </xf>
    <xf numFmtId="0" fontId="32" fillId="34" borderId="0" xfId="0" applyFont="1" applyFill="1" applyAlignment="1">
      <alignment wrapText="1"/>
    </xf>
    <xf numFmtId="0" fontId="59" fillId="34" borderId="10" xfId="0" applyFont="1" applyFill="1" applyBorder="1" applyAlignment="1">
      <alignment vertical="center"/>
    </xf>
    <xf numFmtId="0" fontId="59" fillId="34" borderId="10" xfId="0" applyFont="1" applyFill="1" applyBorder="1" applyAlignment="1">
      <alignment vertical="center" wrapText="1"/>
    </xf>
    <xf numFmtId="0" fontId="67" fillId="34" borderId="10" xfId="0" applyFont="1" applyFill="1" applyBorder="1" applyAlignment="1">
      <alignment horizontal="center" vertical="top" wrapText="1"/>
    </xf>
    <xf numFmtId="49" fontId="59" fillId="34" borderId="10" xfId="0" applyNumberFormat="1" applyFont="1" applyFill="1" applyBorder="1" applyAlignment="1">
      <alignment vertical="top" wrapText="1"/>
    </xf>
    <xf numFmtId="0" fontId="59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top" wrapText="1"/>
    </xf>
    <xf numFmtId="0" fontId="68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2" fontId="3" fillId="34" borderId="16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vertical="center"/>
    </xf>
    <xf numFmtId="0" fontId="59" fillId="34" borderId="10" xfId="0" applyFont="1" applyFill="1" applyBorder="1" applyAlignment="1">
      <alignment horizontal="center" vertical="top" wrapText="1"/>
    </xf>
    <xf numFmtId="0" fontId="69" fillId="34" borderId="0" xfId="0" applyFont="1" applyFill="1" applyAlignment="1">
      <alignment vertical="center" wrapText="1"/>
    </xf>
    <xf numFmtId="0" fontId="69" fillId="34" borderId="10" xfId="0" applyFont="1" applyFill="1" applyBorder="1" applyAlignment="1">
      <alignment horizontal="left" vertical="center" wrapText="1"/>
    </xf>
    <xf numFmtId="0" fontId="69" fillId="34" borderId="0" xfId="0" applyFont="1" applyFill="1" applyAlignment="1">
      <alignment horizontal="left" vertical="center" wrapText="1"/>
    </xf>
    <xf numFmtId="2" fontId="3" fillId="34" borderId="14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2" fontId="32" fillId="34" borderId="0" xfId="0" applyNumberFormat="1" applyFont="1" applyFill="1" applyAlignment="1">
      <alignment/>
    </xf>
    <xf numFmtId="0" fontId="14" fillId="34" borderId="10" xfId="0" applyFont="1" applyFill="1" applyBorder="1" applyAlignment="1">
      <alignment vertical="center" wrapText="1"/>
    </xf>
    <xf numFmtId="4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49" fontId="59" fillId="34" borderId="10" xfId="0" applyNumberFormat="1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wrapText="1"/>
    </xf>
    <xf numFmtId="2" fontId="59" fillId="34" borderId="10" xfId="20" applyNumberFormat="1" applyFont="1" applyFill="1" applyBorder="1" applyAlignment="1">
      <alignment vertical="center" wrapText="1"/>
    </xf>
    <xf numFmtId="2" fontId="59" fillId="34" borderId="10" xfId="39" applyNumberFormat="1" applyFont="1" applyFill="1" applyBorder="1" applyAlignment="1">
      <alignment vertical="center" wrapText="1"/>
    </xf>
    <xf numFmtId="2" fontId="59" fillId="34" borderId="10" xfId="17" applyNumberFormat="1" applyFont="1" applyFill="1" applyBorder="1" applyAlignment="1">
      <alignment vertical="center" wrapText="1"/>
    </xf>
    <xf numFmtId="2" fontId="59" fillId="34" borderId="10" xfId="39" applyNumberFormat="1" applyFont="1" applyFill="1" applyBorder="1" applyAlignment="1">
      <alignment vertical="center"/>
    </xf>
    <xf numFmtId="2" fontId="59" fillId="34" borderId="10" xfId="17" applyNumberFormat="1" applyFont="1" applyFill="1" applyBorder="1" applyAlignment="1">
      <alignment vertical="center"/>
    </xf>
    <xf numFmtId="0" fontId="59" fillId="34" borderId="10" xfId="0" applyFont="1" applyFill="1" applyBorder="1" applyAlignment="1" applyProtection="1">
      <alignment vertical="center" wrapText="1"/>
      <protection locked="0"/>
    </xf>
    <xf numFmtId="171" fontId="59" fillId="34" borderId="10" xfId="45" applyFont="1" applyFill="1" applyBorder="1" applyAlignment="1" applyProtection="1">
      <alignment vertical="center" wrapText="1"/>
      <protection locked="0"/>
    </xf>
    <xf numFmtId="2" fontId="59" fillId="34" borderId="10" xfId="0" applyNumberFormat="1" applyFont="1" applyFill="1" applyBorder="1" applyAlignment="1" applyProtection="1">
      <alignment vertical="center"/>
      <protection locked="0"/>
    </xf>
    <xf numFmtId="0" fontId="59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vertical="top"/>
    </xf>
    <xf numFmtId="0" fontId="59" fillId="34" borderId="10" xfId="0" applyFont="1" applyFill="1" applyBorder="1" applyAlignment="1">
      <alignment horizontal="center" vertical="top"/>
    </xf>
    <xf numFmtId="2" fontId="59" fillId="34" borderId="10" xfId="0" applyNumberFormat="1" applyFont="1" applyFill="1" applyBorder="1" applyAlignment="1">
      <alignment wrapText="1"/>
    </xf>
    <xf numFmtId="2" fontId="59" fillId="34" borderId="10" xfId="0" applyNumberFormat="1" applyFont="1" applyFill="1" applyBorder="1" applyAlignment="1">
      <alignment vertical="center"/>
    </xf>
    <xf numFmtId="2" fontId="59" fillId="34" borderId="10" xfId="0" applyNumberFormat="1" applyFont="1" applyFill="1" applyBorder="1" applyAlignment="1">
      <alignment vertical="center" shrinkToFit="1"/>
    </xf>
    <xf numFmtId="2" fontId="59" fillId="34" borderId="10" xfId="45" applyNumberFormat="1" applyFont="1" applyFill="1" applyBorder="1" applyAlignment="1">
      <alignment vertical="center"/>
    </xf>
    <xf numFmtId="2" fontId="59" fillId="34" borderId="10" xfId="45" applyNumberFormat="1" applyFont="1" applyFill="1" applyBorder="1" applyAlignment="1" applyProtection="1">
      <alignment vertical="center"/>
      <protection/>
    </xf>
    <xf numFmtId="0" fontId="59" fillId="34" borderId="0" xfId="0" applyFont="1" applyFill="1" applyAlignment="1">
      <alignment/>
    </xf>
    <xf numFmtId="3" fontId="59" fillId="34" borderId="10" xfId="0" applyNumberFormat="1" applyFont="1" applyFill="1" applyBorder="1" applyAlignment="1">
      <alignment horizontal="center" vertical="top" wrapText="1"/>
    </xf>
    <xf numFmtId="2" fontId="59" fillId="34" borderId="0" xfId="0" applyNumberFormat="1" applyFont="1" applyFill="1" applyAlignment="1">
      <alignment vertical="center"/>
    </xf>
    <xf numFmtId="4" fontId="59" fillId="34" borderId="10" xfId="0" applyNumberFormat="1" applyFont="1" applyFill="1" applyBorder="1" applyAlignment="1">
      <alignment vertical="top" wrapText="1"/>
    </xf>
    <xf numFmtId="2" fontId="70" fillId="34" borderId="10" xfId="0" applyNumberFormat="1" applyFont="1" applyFill="1" applyBorder="1" applyAlignment="1">
      <alignment vertical="center" wrapText="1"/>
    </xf>
    <xf numFmtId="2" fontId="59" fillId="34" borderId="10" xfId="40" applyNumberFormat="1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left" vertical="top" wrapText="1" shrinkToFit="1"/>
    </xf>
    <xf numFmtId="2" fontId="59" fillId="34" borderId="13" xfId="0" applyNumberFormat="1" applyFont="1" applyFill="1" applyBorder="1" applyAlignment="1">
      <alignment vertical="center" wrapText="1"/>
    </xf>
    <xf numFmtId="2" fontId="59" fillId="34" borderId="10" xfId="18" applyNumberFormat="1" applyFont="1" applyFill="1" applyBorder="1" applyAlignment="1">
      <alignment vertical="center" wrapText="1"/>
    </xf>
    <xf numFmtId="2" fontId="59" fillId="34" borderId="14" xfId="0" applyNumberFormat="1" applyFont="1" applyFill="1" applyBorder="1" applyAlignment="1">
      <alignment vertical="center" wrapText="1"/>
    </xf>
    <xf numFmtId="2" fontId="59" fillId="34" borderId="11" xfId="0" applyNumberFormat="1" applyFont="1" applyFill="1" applyBorder="1" applyAlignment="1">
      <alignment vertical="top" wrapText="1"/>
    </xf>
    <xf numFmtId="49" fontId="59" fillId="34" borderId="10" xfId="0" applyNumberFormat="1" applyFont="1" applyFill="1" applyBorder="1" applyAlignment="1">
      <alignment horizontal="center" vertical="center" wrapText="1"/>
    </xf>
    <xf numFmtId="0" fontId="59" fillId="34" borderId="0" xfId="0" applyFont="1" applyFill="1" applyAlignment="1">
      <alignment wrapText="1"/>
    </xf>
    <xf numFmtId="4" fontId="59" fillId="34" borderId="10" xfId="0" applyNumberFormat="1" applyFont="1" applyFill="1" applyBorder="1" applyAlignment="1">
      <alignment vertical="center" wrapText="1"/>
    </xf>
    <xf numFmtId="0" fontId="59" fillId="34" borderId="10" xfId="0" applyFont="1" applyFill="1" applyBorder="1" applyAlignment="1" applyProtection="1">
      <alignment horizontal="center" vertical="center" wrapText="1"/>
      <protection locked="0"/>
    </xf>
    <xf numFmtId="0" fontId="59" fillId="34" borderId="10" xfId="0" applyFont="1" applyFill="1" applyBorder="1" applyAlignment="1">
      <alignment wrapText="1"/>
    </xf>
    <xf numFmtId="4" fontId="59" fillId="34" borderId="10" xfId="0" applyNumberFormat="1" applyFont="1" applyFill="1" applyBorder="1" applyAlignment="1">
      <alignment vertical="center"/>
    </xf>
    <xf numFmtId="0" fontId="59" fillId="34" borderId="14" xfId="0" applyFont="1" applyFill="1" applyBorder="1" applyAlignment="1">
      <alignment vertical="center" wrapText="1"/>
    </xf>
    <xf numFmtId="0" fontId="59" fillId="34" borderId="11" xfId="0" applyFont="1" applyFill="1" applyBorder="1" applyAlignment="1">
      <alignment wrapText="1"/>
    </xf>
    <xf numFmtId="4" fontId="59" fillId="34" borderId="0" xfId="0" applyNumberFormat="1" applyFont="1" applyFill="1" applyAlignment="1">
      <alignment vertical="center"/>
    </xf>
    <xf numFmtId="0" fontId="59" fillId="34" borderId="10" xfId="0" applyFont="1" applyFill="1" applyBorder="1" applyAlignment="1">
      <alignment horizontal="left" vertical="top"/>
    </xf>
    <xf numFmtId="0" fontId="59" fillId="34" borderId="0" xfId="0" applyFont="1" applyFill="1" applyAlignment="1">
      <alignment vertical="top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2" fontId="59" fillId="35" borderId="10" xfId="0" applyNumberFormat="1" applyFont="1" applyFill="1" applyBorder="1" applyAlignment="1">
      <alignment vertical="top" wrapText="1"/>
    </xf>
    <xf numFmtId="4" fontId="59" fillId="35" borderId="10" xfId="0" applyNumberFormat="1" applyFont="1" applyFill="1" applyBorder="1" applyAlignment="1">
      <alignment vertical="center" wrapText="1"/>
    </xf>
    <xf numFmtId="4" fontId="59" fillId="35" borderId="10" xfId="45" applyNumberFormat="1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2" fontId="59" fillId="35" borderId="10" xfId="0" applyNumberFormat="1" applyFont="1" applyFill="1" applyBorder="1" applyAlignment="1">
      <alignment vertical="center" wrapText="1"/>
    </xf>
    <xf numFmtId="4" fontId="3" fillId="35" borderId="10" xfId="45" applyNumberFormat="1" applyFont="1" applyFill="1" applyBorder="1" applyAlignment="1">
      <alignment vertical="center" wrapText="1"/>
    </xf>
    <xf numFmtId="4" fontId="3" fillId="35" borderId="10" xfId="45" applyNumberFormat="1" applyFont="1" applyFill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right" vertical="center"/>
    </xf>
    <xf numFmtId="0" fontId="59" fillId="34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59" fillId="36" borderId="10" xfId="0" applyNumberFormat="1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center" wrapText="1"/>
    </xf>
    <xf numFmtId="2" fontId="59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vertical="center" wrapText="1"/>
      <protection locked="0"/>
    </xf>
    <xf numFmtId="2" fontId="3" fillId="0" borderId="10" xfId="0" applyNumberFormat="1" applyFont="1" applyFill="1" applyBorder="1" applyAlignment="1" applyProtection="1">
      <alignment vertical="center"/>
      <protection locked="0"/>
    </xf>
    <xf numFmtId="2" fontId="12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vertical="top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top" wrapText="1"/>
    </xf>
    <xf numFmtId="2" fontId="59" fillId="0" borderId="10" xfId="0" applyNumberFormat="1" applyFont="1" applyFill="1" applyBorder="1" applyAlignment="1" applyProtection="1">
      <alignment vertical="center"/>
      <protection locked="0"/>
    </xf>
    <xf numFmtId="2" fontId="3" fillId="36" borderId="10" xfId="0" applyNumberFormat="1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2" fontId="59" fillId="36" borderId="10" xfId="45" applyNumberFormat="1" applyFont="1" applyFill="1" applyBorder="1" applyAlignment="1">
      <alignment vertical="center" wrapText="1"/>
    </xf>
    <xf numFmtId="4" fontId="59" fillId="36" borderId="10" xfId="0" applyNumberFormat="1" applyFont="1" applyFill="1" applyBorder="1" applyAlignment="1">
      <alignment horizontal="right" vertical="center" wrapText="1"/>
    </xf>
    <xf numFmtId="4" fontId="3" fillId="36" borderId="10" xfId="45" applyNumberFormat="1" applyFont="1" applyFill="1" applyBorder="1" applyAlignment="1">
      <alignment vertical="center" wrapText="1"/>
    </xf>
    <xf numFmtId="4" fontId="3" fillId="36" borderId="10" xfId="0" applyNumberFormat="1" applyFont="1" applyFill="1" applyBorder="1" applyAlignment="1">
      <alignment horizontal="right" vertical="center" wrapText="1"/>
    </xf>
    <xf numFmtId="2" fontId="59" fillId="0" borderId="10" xfId="45" applyNumberFormat="1" applyFont="1" applyFill="1" applyBorder="1" applyAlignment="1">
      <alignment vertical="center" wrapText="1"/>
    </xf>
    <xf numFmtId="4" fontId="3" fillId="0" borderId="10" xfId="45" applyNumberFormat="1" applyFont="1" applyFill="1" applyBorder="1" applyAlignment="1">
      <alignment vertical="center" wrapText="1"/>
    </xf>
    <xf numFmtId="4" fontId="3" fillId="0" borderId="10" xfId="45" applyNumberFormat="1" applyFont="1" applyFill="1" applyBorder="1" applyAlignment="1">
      <alignment horizontal="right" vertical="center" wrapText="1"/>
    </xf>
    <xf numFmtId="4" fontId="59" fillId="0" borderId="10" xfId="0" applyNumberFormat="1" applyFont="1" applyFill="1" applyBorder="1" applyAlignment="1">
      <alignment horizontal="right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72" fillId="34" borderId="0" xfId="0" applyFont="1" applyFill="1" applyAlignment="1">
      <alignment horizontal="center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7" xfId="0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 horizontal="left" vertical="center" wrapText="1"/>
    </xf>
    <xf numFmtId="0" fontId="69" fillId="34" borderId="18" xfId="0" applyFont="1" applyFill="1" applyBorder="1" applyAlignment="1">
      <alignment horizontal="left" vertical="center" wrapText="1"/>
    </xf>
    <xf numFmtId="0" fontId="59" fillId="34" borderId="0" xfId="0" applyFont="1" applyFill="1" applyAlignment="1">
      <alignment horizontal="left" vertical="center" wrapText="1"/>
    </xf>
    <xf numFmtId="0" fontId="59" fillId="34" borderId="15" xfId="0" applyFont="1" applyFill="1" applyBorder="1" applyAlignment="1">
      <alignment horizontal="center" vertical="top" wrapText="1"/>
    </xf>
    <xf numFmtId="0" fontId="59" fillId="34" borderId="17" xfId="0" applyFont="1" applyFill="1" applyBorder="1" applyAlignment="1">
      <alignment horizontal="center" vertical="top" wrapText="1"/>
    </xf>
    <xf numFmtId="0" fontId="59" fillId="34" borderId="13" xfId="0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 [0] 2" xfId="39"/>
    <cellStyle name="Comma 2" xfId="40"/>
    <cellStyle name="Geras" xfId="41"/>
    <cellStyle name="Įspėjimo tekstas" xfId="42"/>
    <cellStyle name="Išvestis" xfId="43"/>
    <cellStyle name="Įvestis" xfId="44"/>
    <cellStyle name="Comma" xfId="45"/>
    <cellStyle name="Comma [0]" xfId="46"/>
    <cellStyle name="Kablelis 2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43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PP%20tvarkykl&#279;%20%20-%202018-01-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etuvosregionai.lt/Users\m00049\Documents\VILNIAUS%20SKYRIUS\pradzia\PFSA\darnus%20judumas\planas%20siustas%20i%20minsterija%20derinti%202019-02-15\Projektas%20geras%20Priemoni&#371;%20planas%202019-02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1L"/>
      <sheetName val="2lentele"/>
      <sheetName val="3lentele"/>
      <sheetName val="4lentele"/>
      <sheetName val="neatpažintos eilutės"/>
      <sheetName val="PP2Lindex"/>
      <sheetName val="PP3Lindex"/>
      <sheetName val="PP4Lindex"/>
      <sheetName val="požymių išvalymas"/>
      <sheetName val="pozymiu sarasai"/>
      <sheetName val="kodavimo sarasai"/>
      <sheetName val="Datu_isvalymas"/>
      <sheetName val="Ist"/>
      <sheetName val="Ist (2)"/>
      <sheetName val="Ist (3)"/>
      <sheetName val="Ist (4)"/>
      <sheetName val="Ist (5)"/>
      <sheetName val="pinigų išvalymas"/>
      <sheetName val="Rodisval1"/>
      <sheetName val="Rodisval2"/>
      <sheetName val="Rodisval3"/>
      <sheetName val="Rodisval4"/>
      <sheetName val="Rodisval5"/>
      <sheetName val="PP2LIN"/>
      <sheetName val="PP3LIN"/>
      <sheetName val="PP4LIN"/>
      <sheetName val="PP5L"/>
      <sheetName val="PP6L"/>
      <sheetName val="PP7L"/>
      <sheetName val="Medis"/>
    </sheetNames>
    <sheetDataSet>
      <sheetData sheetId="23">
        <row r="3">
          <cell r="D3" t="str">
            <v>Požymiai</v>
          </cell>
        </row>
        <row r="4">
          <cell r="A4" t="str">
            <v>Nr.</v>
          </cell>
          <cell r="C4" t="str">
            <v>Projektas</v>
          </cell>
          <cell r="D4" t="str">
            <v>Pareiškėjas</v>
          </cell>
          <cell r="E4" t="str">
            <v>Ministerija (asignavimų valdytojas)</v>
          </cell>
          <cell r="F4" t="str">
            <v>Įgyvendinimo teritorija</v>
          </cell>
          <cell r="G4" t="str">
            <v>VP priemonė arba KPP priemonė (Nr.)</v>
          </cell>
          <cell r="H4" t="str">
            <v>R/V/–</v>
          </cell>
          <cell r="I4" t="str">
            <v>ITI, RSP</v>
          </cell>
          <cell r="J4" t="str">
            <v>rez.,–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</sheetNames>
    <sheetDataSet>
      <sheetData sheetId="4">
        <row r="29">
          <cell r="I29">
            <v>9957289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="110" zoomScaleNormal="110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1" sqref="J11"/>
    </sheetView>
  </sheetViews>
  <sheetFormatPr defaultColWidth="9.140625" defaultRowHeight="15"/>
  <cols>
    <col min="1" max="1" width="9.140625" style="94" customWidth="1"/>
    <col min="2" max="2" width="27.421875" style="94" customWidth="1"/>
    <col min="3" max="6" width="9.140625" style="94" customWidth="1"/>
    <col min="7" max="7" width="11.140625" style="94" customWidth="1"/>
    <col min="8" max="10" width="14.28125" style="94" customWidth="1"/>
    <col min="11" max="11" width="13.140625" style="94" customWidth="1"/>
    <col min="12" max="12" width="12.421875" style="94" customWidth="1"/>
    <col min="13" max="13" width="13.140625" style="94" customWidth="1"/>
    <col min="14" max="14" width="11.140625" style="94" customWidth="1"/>
    <col min="15" max="15" width="10.8515625" style="94" bestFit="1" customWidth="1"/>
    <col min="16" max="16" width="10.00390625" style="94" bestFit="1" customWidth="1"/>
    <col min="17" max="17" width="14.7109375" style="94" customWidth="1"/>
    <col min="18" max="18" width="12.8515625" style="94" customWidth="1"/>
    <col min="19" max="19" width="14.28125" style="94" customWidth="1"/>
    <col min="20" max="20" width="15.00390625" style="94" customWidth="1"/>
    <col min="21" max="16384" width="9.140625" style="94" customWidth="1"/>
  </cols>
  <sheetData>
    <row r="1" spans="13:22" ht="15">
      <c r="M1" s="353"/>
      <c r="N1" s="353"/>
      <c r="O1" s="353"/>
      <c r="P1" s="353"/>
      <c r="Q1" s="353"/>
      <c r="R1" s="353"/>
      <c r="S1" s="353"/>
      <c r="T1" s="353"/>
      <c r="U1" s="353"/>
      <c r="V1" s="353"/>
    </row>
    <row r="2" spans="1:19" ht="15">
      <c r="A2" s="357" t="s">
        <v>1425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236"/>
    </row>
    <row r="3" spans="1:19" ht="44.25" customHeight="1">
      <c r="A3" s="237"/>
      <c r="B3" s="237"/>
      <c r="C3" s="351" t="s">
        <v>1044</v>
      </c>
      <c r="D3" s="351"/>
      <c r="E3" s="351" t="s">
        <v>1045</v>
      </c>
      <c r="F3" s="351"/>
      <c r="G3" s="351" t="s">
        <v>1046</v>
      </c>
      <c r="H3" s="351"/>
      <c r="I3" s="351" t="s">
        <v>1047</v>
      </c>
      <c r="J3" s="351"/>
      <c r="K3" s="351" t="s">
        <v>1048</v>
      </c>
      <c r="L3" s="351"/>
      <c r="M3" s="351" t="s">
        <v>1049</v>
      </c>
      <c r="N3" s="351"/>
      <c r="O3" s="351" t="s">
        <v>1050</v>
      </c>
      <c r="P3" s="351"/>
      <c r="Q3" s="351" t="s">
        <v>1051</v>
      </c>
      <c r="R3" s="351"/>
      <c r="S3" s="238"/>
    </row>
    <row r="4" spans="1:18" ht="15">
      <c r="A4" s="192" t="s">
        <v>1041</v>
      </c>
      <c r="B4" s="192" t="s">
        <v>1043</v>
      </c>
      <c r="C4" s="192" t="s">
        <v>975</v>
      </c>
      <c r="D4" s="192" t="s">
        <v>1042</v>
      </c>
      <c r="E4" s="192" t="s">
        <v>975</v>
      </c>
      <c r="F4" s="192" t="s">
        <v>1042</v>
      </c>
      <c r="G4" s="192" t="s">
        <v>975</v>
      </c>
      <c r="H4" s="192" t="s">
        <v>1042</v>
      </c>
      <c r="I4" s="192" t="s">
        <v>975</v>
      </c>
      <c r="J4" s="192" t="s">
        <v>1042</v>
      </c>
      <c r="K4" s="192" t="s">
        <v>975</v>
      </c>
      <c r="L4" s="192" t="s">
        <v>1042</v>
      </c>
      <c r="M4" s="192" t="s">
        <v>975</v>
      </c>
      <c r="N4" s="192" t="s">
        <v>1042</v>
      </c>
      <c r="O4" s="192" t="s">
        <v>975</v>
      </c>
      <c r="P4" s="192" t="s">
        <v>1042</v>
      </c>
      <c r="Q4" s="192" t="s">
        <v>975</v>
      </c>
      <c r="R4" s="192" t="s">
        <v>1042</v>
      </c>
    </row>
    <row r="5" spans="1:18" ht="22.5">
      <c r="A5" s="222" t="s">
        <v>1054</v>
      </c>
      <c r="B5" s="223" t="s">
        <v>1055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18" ht="26.25" customHeight="1">
      <c r="A6" s="84" t="s">
        <v>0</v>
      </c>
      <c r="B6" s="84" t="s">
        <v>2</v>
      </c>
      <c r="C6" s="85" t="s">
        <v>1</v>
      </c>
      <c r="D6" s="85" t="s">
        <v>1</v>
      </c>
      <c r="E6" s="85" t="s">
        <v>1</v>
      </c>
      <c r="F6" s="85" t="s">
        <v>1</v>
      </c>
      <c r="G6" s="85" t="s">
        <v>1</v>
      </c>
      <c r="H6" s="85" t="s">
        <v>1</v>
      </c>
      <c r="I6" s="85"/>
      <c r="J6" s="85"/>
      <c r="K6" s="85"/>
      <c r="L6" s="85"/>
      <c r="M6" s="85" t="s">
        <v>1</v>
      </c>
      <c r="N6" s="85" t="s">
        <v>1</v>
      </c>
      <c r="O6" s="85" t="s">
        <v>1</v>
      </c>
      <c r="P6" s="85" t="s">
        <v>1</v>
      </c>
      <c r="Q6" s="85" t="s">
        <v>1</v>
      </c>
      <c r="R6" s="85" t="s">
        <v>1</v>
      </c>
    </row>
    <row r="7" spans="1:18" ht="36" customHeight="1">
      <c r="A7" s="84" t="s">
        <v>3</v>
      </c>
      <c r="B7" s="84" t="s">
        <v>4</v>
      </c>
      <c r="C7" s="85" t="s">
        <v>1</v>
      </c>
      <c r="D7" s="85" t="s">
        <v>1</v>
      </c>
      <c r="E7" s="85" t="s">
        <v>1</v>
      </c>
      <c r="F7" s="85" t="s">
        <v>1</v>
      </c>
      <c r="G7" s="85" t="s">
        <v>1</v>
      </c>
      <c r="H7" s="85" t="s">
        <v>1</v>
      </c>
      <c r="I7" s="85" t="s">
        <v>1</v>
      </c>
      <c r="J7" s="85" t="s">
        <v>1</v>
      </c>
      <c r="K7" s="85" t="s">
        <v>1</v>
      </c>
      <c r="L7" s="85" t="s">
        <v>1</v>
      </c>
      <c r="M7" s="85" t="s">
        <v>1</v>
      </c>
      <c r="N7" s="85" t="s">
        <v>1</v>
      </c>
      <c r="O7" s="85" t="s">
        <v>1</v>
      </c>
      <c r="P7" s="85" t="s">
        <v>1</v>
      </c>
      <c r="Q7" s="85" t="s">
        <v>1</v>
      </c>
      <c r="R7" s="85" t="s">
        <v>1</v>
      </c>
    </row>
    <row r="8" spans="1:18" ht="22.5" customHeight="1">
      <c r="A8" s="84" t="s">
        <v>5</v>
      </c>
      <c r="B8" s="84" t="s">
        <v>6</v>
      </c>
      <c r="C8" s="85" t="s">
        <v>1</v>
      </c>
      <c r="D8" s="85" t="s">
        <v>1</v>
      </c>
      <c r="E8" s="85" t="s">
        <v>1</v>
      </c>
      <c r="F8" s="85" t="s">
        <v>1</v>
      </c>
      <c r="G8" s="85" t="s">
        <v>1</v>
      </c>
      <c r="H8" s="85" t="s">
        <v>1</v>
      </c>
      <c r="I8" s="85" t="s">
        <v>1</v>
      </c>
      <c r="J8" s="85" t="s">
        <v>1</v>
      </c>
      <c r="K8" s="224"/>
      <c r="L8" s="85" t="s">
        <v>1</v>
      </c>
      <c r="M8" s="85" t="s">
        <v>1</v>
      </c>
      <c r="N8" s="85" t="s">
        <v>1</v>
      </c>
      <c r="O8" s="85" t="s">
        <v>1</v>
      </c>
      <c r="P8" s="85" t="s">
        <v>1</v>
      </c>
      <c r="Q8" s="85" t="s">
        <v>1</v>
      </c>
      <c r="R8" s="85" t="s">
        <v>1</v>
      </c>
    </row>
    <row r="9" spans="1:18" s="206" customFormat="1" ht="25.5" customHeight="1">
      <c r="A9" s="58" t="s">
        <v>7</v>
      </c>
      <c r="B9" s="58" t="s">
        <v>8</v>
      </c>
      <c r="C9" s="56" t="s">
        <v>1</v>
      </c>
      <c r="D9" s="56" t="s">
        <v>1</v>
      </c>
      <c r="E9" s="56" t="s">
        <v>1</v>
      </c>
      <c r="F9" s="56" t="s">
        <v>1</v>
      </c>
      <c r="G9" s="56" t="s">
        <v>1</v>
      </c>
      <c r="H9" s="56" t="s">
        <v>1</v>
      </c>
      <c r="I9" s="56" t="s">
        <v>1</v>
      </c>
      <c r="J9" s="93"/>
      <c r="K9" s="93">
        <v>5089025.33</v>
      </c>
      <c r="L9" s="93">
        <v>4325671.22</v>
      </c>
      <c r="M9" s="56" t="s">
        <v>1</v>
      </c>
      <c r="N9" s="56" t="s">
        <v>1</v>
      </c>
      <c r="O9" s="56" t="s">
        <v>1</v>
      </c>
      <c r="P9" s="56" t="s">
        <v>1</v>
      </c>
      <c r="Q9" s="93">
        <f>SUM(K9)</f>
        <v>5089025.33</v>
      </c>
      <c r="R9" s="93">
        <f>SUM(L9)</f>
        <v>4325671.22</v>
      </c>
    </row>
    <row r="10" spans="1:18" s="206" customFormat="1" ht="23.25" customHeight="1">
      <c r="A10" s="58" t="s">
        <v>28</v>
      </c>
      <c r="B10" s="58" t="s">
        <v>29</v>
      </c>
      <c r="C10" s="56"/>
      <c r="D10" s="56"/>
      <c r="E10" s="56"/>
      <c r="F10" s="56"/>
      <c r="G10" s="56"/>
      <c r="H10" s="56"/>
      <c r="I10" s="56"/>
      <c r="J10" s="56"/>
      <c r="K10" s="56">
        <v>2933586.37</v>
      </c>
      <c r="L10" s="56">
        <v>2491049.55</v>
      </c>
      <c r="M10" s="56">
        <v>1102833.28</v>
      </c>
      <c r="N10" s="56">
        <v>937408.28</v>
      </c>
      <c r="O10" s="56"/>
      <c r="P10" s="56"/>
      <c r="Q10" s="56">
        <f>(K10+M10)</f>
        <v>4036419.6500000004</v>
      </c>
      <c r="R10" s="56">
        <f>(L10+N10)</f>
        <v>3428457.83</v>
      </c>
    </row>
    <row r="11" spans="1:18" ht="22.5" customHeight="1">
      <c r="A11" s="84" t="s">
        <v>67</v>
      </c>
      <c r="B11" s="84" t="s">
        <v>68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18" ht="59.25" customHeight="1">
      <c r="A12" s="84" t="s">
        <v>69</v>
      </c>
      <c r="B12" s="84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spans="1:18" ht="25.5" customHeight="1">
      <c r="A13" s="84" t="s">
        <v>72</v>
      </c>
      <c r="B13" s="84" t="s">
        <v>73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18" ht="18" customHeight="1">
      <c r="A14" s="84" t="s">
        <v>74</v>
      </c>
      <c r="B14" s="84" t="s">
        <v>75</v>
      </c>
      <c r="C14" s="85"/>
      <c r="D14" s="85"/>
      <c r="E14" s="85"/>
      <c r="F14" s="85"/>
      <c r="G14" s="98"/>
      <c r="H14" s="98"/>
      <c r="I14" s="98"/>
      <c r="J14" s="98"/>
      <c r="K14" s="98"/>
      <c r="L14" s="98"/>
      <c r="M14" s="98"/>
      <c r="N14" s="98"/>
      <c r="O14" s="85"/>
      <c r="P14" s="85"/>
      <c r="Q14" s="99">
        <f>SUM(G14+I14+K14+M14)</f>
        <v>0</v>
      </c>
      <c r="R14" s="100">
        <f>SUM(H14+J14+L14+N14)</f>
        <v>0</v>
      </c>
    </row>
    <row r="15" spans="1:18" ht="48.75" customHeight="1">
      <c r="A15" s="84" t="s">
        <v>112</v>
      </c>
      <c r="B15" s="84" t="s">
        <v>113</v>
      </c>
      <c r="C15" s="56"/>
      <c r="D15" s="56"/>
      <c r="E15" s="56"/>
      <c r="F15" s="56"/>
      <c r="G15" s="56"/>
      <c r="H15" s="56"/>
      <c r="I15" s="56"/>
      <c r="J15" s="56"/>
      <c r="K15" s="93"/>
      <c r="L15" s="93"/>
      <c r="M15" s="56"/>
      <c r="N15" s="93"/>
      <c r="O15" s="56"/>
      <c r="P15" s="56"/>
      <c r="Q15" s="56"/>
      <c r="R15" s="56"/>
    </row>
    <row r="16" spans="1:19" s="206" customFormat="1" ht="24.75" customHeight="1">
      <c r="A16" s="58" t="s">
        <v>115</v>
      </c>
      <c r="B16" s="58" t="s">
        <v>116</v>
      </c>
      <c r="C16" s="56"/>
      <c r="D16" s="56"/>
      <c r="E16" s="56"/>
      <c r="F16" s="56"/>
      <c r="G16" s="239">
        <v>13456115.64</v>
      </c>
      <c r="H16" s="240">
        <v>11437697.92</v>
      </c>
      <c r="I16" s="341">
        <v>11238269.66</v>
      </c>
      <c r="J16" s="341">
        <v>9063629.4</v>
      </c>
      <c r="K16" s="342">
        <v>12101644.84</v>
      </c>
      <c r="L16" s="341">
        <v>9860633.24</v>
      </c>
      <c r="M16" s="305">
        <v>16559159.63</v>
      </c>
      <c r="N16" s="306">
        <v>13975046.84</v>
      </c>
      <c r="O16" s="57"/>
      <c r="P16" s="57"/>
      <c r="Q16" s="239">
        <f>SUM(G16+I16+K16+M16)</f>
        <v>53355189.77</v>
      </c>
      <c r="R16" s="240">
        <f>SUM(H16+J16+L16+N16)</f>
        <v>44337007.400000006</v>
      </c>
      <c r="S16" s="242"/>
    </row>
    <row r="17" spans="1:18" s="206" customFormat="1" ht="22.5" customHeight="1">
      <c r="A17" s="58" t="s">
        <v>158</v>
      </c>
      <c r="B17" s="58" t="s">
        <v>159</v>
      </c>
      <c r="C17" s="56"/>
      <c r="D17" s="56"/>
      <c r="E17" s="56"/>
      <c r="F17" s="56"/>
      <c r="G17" s="93">
        <v>3744973.66</v>
      </c>
      <c r="H17" s="93">
        <v>3183227.6</v>
      </c>
      <c r="I17" s="309">
        <v>21591840.79</v>
      </c>
      <c r="J17" s="310">
        <v>16983622.98</v>
      </c>
      <c r="K17" s="56">
        <v>2759215.02</v>
      </c>
      <c r="L17" s="93">
        <v>1912389</v>
      </c>
      <c r="M17" s="93">
        <v>2202819.59</v>
      </c>
      <c r="N17" s="93">
        <v>1872395.65</v>
      </c>
      <c r="O17" s="93">
        <v>1075782</v>
      </c>
      <c r="P17" s="93">
        <v>914414</v>
      </c>
      <c r="Q17" s="186">
        <f>SUM(G17+I17+K17+M17+O17)</f>
        <v>31374631.06</v>
      </c>
      <c r="R17" s="93">
        <f>SUM(H17+J17+L17+N17+P17)</f>
        <v>24866049.23</v>
      </c>
    </row>
    <row r="18" spans="1:18" s="206" customFormat="1" ht="14.25" customHeight="1">
      <c r="A18" s="58" t="s">
        <v>204</v>
      </c>
      <c r="B18" s="58" t="s">
        <v>205</v>
      </c>
      <c r="C18" s="56"/>
      <c r="D18" s="56"/>
      <c r="E18" s="56"/>
      <c r="F18" s="56"/>
      <c r="G18" s="56">
        <v>255974.19</v>
      </c>
      <c r="H18" s="56">
        <v>217578.06</v>
      </c>
      <c r="I18" s="56">
        <v>3185973.55</v>
      </c>
      <c r="J18" s="56">
        <v>2539231.18</v>
      </c>
      <c r="K18" s="93">
        <v>1395094</v>
      </c>
      <c r="L18" s="93">
        <v>1185829</v>
      </c>
      <c r="M18" s="56">
        <v>1470106.51</v>
      </c>
      <c r="N18" s="93">
        <v>1249590.28</v>
      </c>
      <c r="O18" s="56"/>
      <c r="P18" s="56"/>
      <c r="Q18" s="56">
        <f>SUM(G18+I18+K18+M18)</f>
        <v>6307148.25</v>
      </c>
      <c r="R18" s="93">
        <f>SUM(H18+J18+L18+N18)</f>
        <v>5192228.5200000005</v>
      </c>
    </row>
    <row r="19" spans="1:18" s="206" customFormat="1" ht="15.75" customHeight="1">
      <c r="A19" s="58" t="s">
        <v>230</v>
      </c>
      <c r="B19" s="58" t="s">
        <v>231</v>
      </c>
      <c r="C19" s="56"/>
      <c r="D19" s="56"/>
      <c r="E19" s="56"/>
      <c r="F19" s="56"/>
      <c r="G19" s="56"/>
      <c r="H19" s="56"/>
      <c r="I19" s="56">
        <v>795530.03</v>
      </c>
      <c r="J19" s="56">
        <v>676200.51</v>
      </c>
      <c r="K19" s="56"/>
      <c r="L19" s="56"/>
      <c r="M19" s="56"/>
      <c r="N19" s="56"/>
      <c r="O19" s="56"/>
      <c r="P19" s="56"/>
      <c r="Q19" s="56">
        <f>SUM(I19)</f>
        <v>795530.03</v>
      </c>
      <c r="R19" s="56">
        <f>SUM(J19)</f>
        <v>676200.51</v>
      </c>
    </row>
    <row r="20" spans="1:18" ht="15.75" customHeight="1">
      <c r="A20" s="225" t="s">
        <v>1056</v>
      </c>
      <c r="B20" s="226" t="s">
        <v>1053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8" ht="48" customHeight="1">
      <c r="A21" s="84" t="s">
        <v>243</v>
      </c>
      <c r="B21" s="84" t="s">
        <v>244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57.75" customHeight="1">
      <c r="A22" s="84" t="s">
        <v>246</v>
      </c>
      <c r="B22" s="84" t="s">
        <v>247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9" s="206" customFormat="1" ht="36.75" customHeight="1">
      <c r="A23" s="58" t="s">
        <v>248</v>
      </c>
      <c r="B23" s="58" t="s">
        <v>249</v>
      </c>
      <c r="C23" s="56"/>
      <c r="D23" s="56"/>
      <c r="E23" s="56"/>
      <c r="F23" s="56"/>
      <c r="G23" s="310">
        <v>2391355.93</v>
      </c>
      <c r="H23" s="310">
        <v>1679521.84</v>
      </c>
      <c r="I23" s="310">
        <f>SUM(17126708.35-9545242)</f>
        <v>7581466.3500000015</v>
      </c>
      <c r="J23" s="309">
        <f>SUM(14268874.52-8113455)</f>
        <v>6155419.52</v>
      </c>
      <c r="K23" s="309">
        <v>5375855.05</v>
      </c>
      <c r="L23" s="310">
        <v>3947481.18</v>
      </c>
      <c r="M23" s="311">
        <f>SUM(14561471.84+89732.74)</f>
        <v>14651204.58</v>
      </c>
      <c r="N23" s="311">
        <v>11116346.35</v>
      </c>
      <c r="O23" s="311">
        <v>9957289</v>
      </c>
      <c r="P23" s="311">
        <v>8463543</v>
      </c>
      <c r="Q23" s="310">
        <f>SUM(G23+I23+K23+M23+O23)</f>
        <v>39957170.910000004</v>
      </c>
      <c r="R23" s="310">
        <f>SUM(H23+J23+L23+N23+P23)</f>
        <v>31362311.89</v>
      </c>
      <c r="S23" s="242"/>
    </row>
    <row r="24" spans="1:18" s="206" customFormat="1" ht="21.75" customHeight="1">
      <c r="A24" s="58" t="s">
        <v>329</v>
      </c>
      <c r="B24" s="58" t="s">
        <v>330</v>
      </c>
      <c r="C24" s="56"/>
      <c r="D24" s="56"/>
      <c r="E24" s="56"/>
      <c r="F24" s="56"/>
      <c r="G24" s="56">
        <v>81351071.43</v>
      </c>
      <c r="H24" s="56">
        <v>51537821.69</v>
      </c>
      <c r="I24" s="340">
        <v>6001525.05</v>
      </c>
      <c r="J24" s="339">
        <v>3593188.1</v>
      </c>
      <c r="K24" s="340">
        <v>2874165.22</v>
      </c>
      <c r="L24" s="340">
        <v>1885201.05</v>
      </c>
      <c r="M24" s="339">
        <v>8920731.76</v>
      </c>
      <c r="N24" s="339">
        <v>7508947</v>
      </c>
      <c r="O24" s="56"/>
      <c r="P24" s="56"/>
      <c r="Q24" s="310">
        <f>SUM(G24+I24+K24+M24)</f>
        <v>99147493.46000001</v>
      </c>
      <c r="R24" s="310">
        <f>SUM(H24+J24+L24+N24)</f>
        <v>64525157.839999996</v>
      </c>
    </row>
    <row r="25" spans="1:18" ht="24" customHeight="1">
      <c r="A25" s="84" t="s">
        <v>368</v>
      </c>
      <c r="B25" s="84" t="s">
        <v>369</v>
      </c>
      <c r="C25" s="56"/>
      <c r="D25" s="56"/>
      <c r="E25" s="56"/>
      <c r="F25" s="56"/>
      <c r="G25" s="93"/>
      <c r="H25" s="95"/>
      <c r="I25" s="56"/>
      <c r="J25" s="56"/>
      <c r="K25" s="56"/>
      <c r="L25" s="56"/>
      <c r="M25" s="96"/>
      <c r="N25" s="97"/>
      <c r="O25" s="56"/>
      <c r="P25" s="56"/>
      <c r="Q25" s="310">
        <f>SUM(G25+M25)</f>
        <v>0</v>
      </c>
      <c r="R25" s="310">
        <f>SUM(H25+N25)</f>
        <v>0</v>
      </c>
    </row>
    <row r="26" spans="1:18" s="206" customFormat="1" ht="23.25" customHeight="1">
      <c r="A26" s="58" t="s">
        <v>373</v>
      </c>
      <c r="B26" s="58" t="s">
        <v>374</v>
      </c>
      <c r="C26" s="56"/>
      <c r="D26" s="56"/>
      <c r="E26" s="56"/>
      <c r="F26" s="56"/>
      <c r="G26" s="56"/>
      <c r="H26" s="56"/>
      <c r="I26" s="56">
        <v>21525383.15</v>
      </c>
      <c r="J26" s="93">
        <v>18296574.19</v>
      </c>
      <c r="K26" s="56"/>
      <c r="L26" s="56"/>
      <c r="M26" s="340">
        <v>187481.25</v>
      </c>
      <c r="N26" s="340">
        <v>159358.93</v>
      </c>
      <c r="O26" s="56"/>
      <c r="P26" s="56"/>
      <c r="Q26" s="310">
        <v>21712864.4</v>
      </c>
      <c r="R26" s="310">
        <v>18455933.12</v>
      </c>
    </row>
    <row r="27" spans="1:18" ht="57.75" customHeight="1">
      <c r="A27" s="84" t="s">
        <v>396</v>
      </c>
      <c r="B27" s="84" t="s">
        <v>397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 s="206" customFormat="1" ht="26.25" customHeight="1">
      <c r="A28" s="58" t="s">
        <v>399</v>
      </c>
      <c r="B28" s="58" t="s">
        <v>400</v>
      </c>
      <c r="C28" s="56"/>
      <c r="D28" s="56"/>
      <c r="E28" s="56"/>
      <c r="F28" s="56"/>
      <c r="G28" s="56"/>
      <c r="H28" s="56"/>
      <c r="I28" s="93">
        <v>272690</v>
      </c>
      <c r="J28" s="93">
        <v>200000</v>
      </c>
      <c r="K28" s="93"/>
      <c r="L28" s="93"/>
      <c r="M28" s="93"/>
      <c r="N28" s="93"/>
      <c r="O28" s="93"/>
      <c r="P28" s="93"/>
      <c r="Q28" s="93">
        <v>250000</v>
      </c>
      <c r="R28" s="93">
        <v>200000</v>
      </c>
    </row>
    <row r="29" spans="1:18" ht="23.25" customHeight="1">
      <c r="A29" s="84" t="s">
        <v>402</v>
      </c>
      <c r="B29" s="84" t="s">
        <v>403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93"/>
      <c r="N29" s="93"/>
      <c r="O29" s="56"/>
      <c r="P29" s="56"/>
      <c r="Q29" s="56"/>
      <c r="R29" s="56"/>
    </row>
    <row r="30" spans="1:18" s="206" customFormat="1" ht="15" customHeight="1">
      <c r="A30" s="58" t="s">
        <v>404</v>
      </c>
      <c r="B30" s="58" t="s">
        <v>405</v>
      </c>
      <c r="C30" s="56"/>
      <c r="D30" s="56"/>
      <c r="E30" s="56"/>
      <c r="F30" s="56"/>
      <c r="G30" s="56"/>
      <c r="H30" s="56"/>
      <c r="I30" s="56"/>
      <c r="J30" s="56"/>
      <c r="K30" s="93"/>
      <c r="L30" s="93"/>
      <c r="M30" s="93">
        <v>2395659.37</v>
      </c>
      <c r="N30" s="93">
        <v>2036310.46</v>
      </c>
      <c r="O30" s="56"/>
      <c r="P30" s="56"/>
      <c r="Q30" s="93">
        <f>SUM(K30+M30)</f>
        <v>2395659.37</v>
      </c>
      <c r="R30" s="93">
        <f>SUM(L30+N30)</f>
        <v>2036310.46</v>
      </c>
    </row>
    <row r="31" spans="1:18" ht="48" customHeight="1">
      <c r="A31" s="84" t="s">
        <v>409</v>
      </c>
      <c r="B31" s="84" t="s">
        <v>410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18" s="206" customFormat="1" ht="45" customHeight="1">
      <c r="A32" s="58" t="s">
        <v>412</v>
      </c>
      <c r="B32" s="58" t="s">
        <v>413</v>
      </c>
      <c r="C32" s="56"/>
      <c r="D32" s="56"/>
      <c r="E32" s="56"/>
      <c r="F32" s="56"/>
      <c r="G32" s="56"/>
      <c r="H32" s="56"/>
      <c r="I32" s="56">
        <v>1066058.07</v>
      </c>
      <c r="J32" s="56">
        <v>796443.13</v>
      </c>
      <c r="K32" s="56">
        <v>7679362.92</v>
      </c>
      <c r="L32" s="56">
        <v>4440819.18</v>
      </c>
      <c r="M32" s="56"/>
      <c r="N32" s="56"/>
      <c r="O32" s="56"/>
      <c r="P32" s="56"/>
      <c r="Q32" s="56">
        <f>SUM(I32+K32)</f>
        <v>8745420.99</v>
      </c>
      <c r="R32" s="56">
        <f>SUM(J32+L32)</f>
        <v>5237262.31</v>
      </c>
    </row>
    <row r="33" spans="1:18" s="206" customFormat="1" ht="22.5" customHeight="1">
      <c r="A33" s="58" t="s">
        <v>427</v>
      </c>
      <c r="B33" s="58" t="s">
        <v>428</v>
      </c>
      <c r="C33" s="56"/>
      <c r="D33" s="56"/>
      <c r="E33" s="56"/>
      <c r="F33" s="56"/>
      <c r="G33" s="93"/>
      <c r="H33" s="93"/>
      <c r="I33" s="93">
        <v>2798526.11</v>
      </c>
      <c r="J33" s="93">
        <v>2302964</v>
      </c>
      <c r="K33" s="56">
        <v>3488644.86</v>
      </c>
      <c r="L33" s="93">
        <v>2556144</v>
      </c>
      <c r="M33" s="56"/>
      <c r="N33" s="56"/>
      <c r="O33" s="56"/>
      <c r="P33" s="56"/>
      <c r="Q33" s="56">
        <f>SUM(G33+I33+K33)</f>
        <v>6287170.97</v>
      </c>
      <c r="R33" s="93">
        <f>SUM(H33+J33+L33)</f>
        <v>4859108</v>
      </c>
    </row>
    <row r="34" spans="1:18" s="206" customFormat="1" ht="15">
      <c r="A34" s="58" t="s">
        <v>453</v>
      </c>
      <c r="B34" s="58" t="s">
        <v>454</v>
      </c>
      <c r="C34" s="56"/>
      <c r="D34" s="56"/>
      <c r="E34" s="56"/>
      <c r="F34" s="56"/>
      <c r="G34" s="56">
        <v>8796563.65</v>
      </c>
      <c r="H34" s="56">
        <v>7460050.08</v>
      </c>
      <c r="I34" s="56">
        <v>6981628.24</v>
      </c>
      <c r="J34" s="227">
        <v>5934384</v>
      </c>
      <c r="K34" s="56"/>
      <c r="L34" s="56"/>
      <c r="M34" s="56"/>
      <c r="N34" s="56"/>
      <c r="O34" s="56"/>
      <c r="P34" s="56"/>
      <c r="Q34" s="56">
        <f>SUM(G34+I34)</f>
        <v>15778191.89</v>
      </c>
      <c r="R34" s="93">
        <f>SUM(H34+J34)</f>
        <v>13394434.08</v>
      </c>
    </row>
    <row r="35" spans="1:18" s="206" customFormat="1" ht="25.5" customHeight="1">
      <c r="A35" s="58" t="s">
        <v>473</v>
      </c>
      <c r="B35" s="58" t="s">
        <v>474</v>
      </c>
      <c r="C35" s="56"/>
      <c r="D35" s="56"/>
      <c r="E35" s="56"/>
      <c r="F35" s="56"/>
      <c r="G35" s="56"/>
      <c r="H35" s="56"/>
      <c r="I35" s="57">
        <v>16895026.16</v>
      </c>
      <c r="J35" s="241">
        <v>12798422.9</v>
      </c>
      <c r="K35" s="293">
        <v>2661280.27</v>
      </c>
      <c r="L35" s="294">
        <v>2218470.9</v>
      </c>
      <c r="M35" s="291">
        <v>38228.45</v>
      </c>
      <c r="N35" s="292">
        <v>26190.6</v>
      </c>
      <c r="O35" s="56"/>
      <c r="P35" s="56"/>
      <c r="Q35" s="56">
        <f>SUM(I35+K35+M35)</f>
        <v>19594534.88</v>
      </c>
      <c r="R35" s="56">
        <f>SUM(J35+L35+N35)</f>
        <v>15043084.4</v>
      </c>
    </row>
    <row r="36" spans="1:18" ht="33.75" customHeight="1">
      <c r="A36" s="84" t="s">
        <v>544</v>
      </c>
      <c r="B36" s="84" t="s">
        <v>545</v>
      </c>
      <c r="C36" s="56"/>
      <c r="D36" s="56"/>
      <c r="E36" s="93"/>
      <c r="F36" s="93"/>
      <c r="G36" s="93"/>
      <c r="H36" s="93"/>
      <c r="I36" s="56"/>
      <c r="J36" s="56"/>
      <c r="K36" s="56"/>
      <c r="L36" s="56"/>
      <c r="M36" s="56"/>
      <c r="N36" s="56"/>
      <c r="O36" s="56"/>
      <c r="P36" s="56"/>
      <c r="Q36" s="93">
        <f>SUM(E36+G36)</f>
        <v>0</v>
      </c>
      <c r="R36" s="93">
        <f>SUM(F36+H36)</f>
        <v>0</v>
      </c>
    </row>
    <row r="37" spans="1:18" ht="81" customHeight="1">
      <c r="A37" s="84" t="s">
        <v>553</v>
      </c>
      <c r="B37" s="84" t="s">
        <v>554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s="206" customFormat="1" ht="35.25" customHeight="1">
      <c r="A38" s="58" t="s">
        <v>556</v>
      </c>
      <c r="B38" s="58" t="s">
        <v>557</v>
      </c>
      <c r="C38" s="56"/>
      <c r="D38" s="56"/>
      <c r="E38" s="56"/>
      <c r="F38" s="56"/>
      <c r="G38" s="93"/>
      <c r="H38" s="93"/>
      <c r="I38" s="93">
        <v>1501013.59</v>
      </c>
      <c r="J38" s="93">
        <v>868193.67</v>
      </c>
      <c r="K38" s="56"/>
      <c r="L38" s="56"/>
      <c r="M38" s="56"/>
      <c r="N38" s="56"/>
      <c r="O38" s="56"/>
      <c r="P38" s="56"/>
      <c r="Q38" s="93">
        <f>SUM(I38)</f>
        <v>1501013.59</v>
      </c>
      <c r="R38" s="93">
        <f>SUM(J38)</f>
        <v>868193.67</v>
      </c>
    </row>
    <row r="39" spans="1:18" ht="24.75" customHeight="1">
      <c r="A39" s="84" t="s">
        <v>561</v>
      </c>
      <c r="B39" s="84" t="s">
        <v>562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s="206" customFormat="1" ht="24.75" customHeight="1">
      <c r="A40" s="58" t="s">
        <v>563</v>
      </c>
      <c r="B40" s="58" t="s">
        <v>564</v>
      </c>
      <c r="C40" s="56"/>
      <c r="D40" s="56"/>
      <c r="E40" s="56"/>
      <c r="F40" s="56"/>
      <c r="G40" s="56"/>
      <c r="H40" s="56"/>
      <c r="I40" s="56"/>
      <c r="J40" s="56"/>
      <c r="K40" s="56">
        <v>10909852.23</v>
      </c>
      <c r="L40" s="93">
        <v>9191367.66</v>
      </c>
      <c r="M40" s="56">
        <v>708112.38</v>
      </c>
      <c r="N40" s="56">
        <v>594740.06</v>
      </c>
      <c r="O40" s="56"/>
      <c r="P40" s="56"/>
      <c r="Q40" s="56">
        <f>SUM(K40+M40)</f>
        <v>11617964.610000001</v>
      </c>
      <c r="R40" s="93">
        <f>SUM(L40+N40)</f>
        <v>9786107.72</v>
      </c>
    </row>
    <row r="41" spans="1:18" ht="15.75" customHeight="1">
      <c r="A41" s="228"/>
      <c r="B41" s="228"/>
      <c r="C41" s="354" t="s">
        <v>1052</v>
      </c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6"/>
    </row>
    <row r="42" spans="1:18" ht="36.75" customHeight="1">
      <c r="A42" s="228"/>
      <c r="B42" s="228"/>
      <c r="C42" s="352">
        <v>2014</v>
      </c>
      <c r="D42" s="352"/>
      <c r="E42" s="352">
        <v>2015</v>
      </c>
      <c r="F42" s="352"/>
      <c r="G42" s="352">
        <v>2016</v>
      </c>
      <c r="H42" s="352"/>
      <c r="I42" s="352">
        <v>2017</v>
      </c>
      <c r="J42" s="352"/>
      <c r="K42" s="352">
        <v>2018</v>
      </c>
      <c r="L42" s="352"/>
      <c r="M42" s="352">
        <v>2019</v>
      </c>
      <c r="N42" s="352"/>
      <c r="O42" s="352">
        <v>2020</v>
      </c>
      <c r="P42" s="352"/>
      <c r="Q42" s="352" t="s">
        <v>1051</v>
      </c>
      <c r="R42" s="352"/>
    </row>
    <row r="43" spans="1:18" ht="15.75">
      <c r="A43" s="228"/>
      <c r="B43" s="228"/>
      <c r="C43" s="243" t="s">
        <v>975</v>
      </c>
      <c r="D43" s="243" t="s">
        <v>1042</v>
      </c>
      <c r="E43" s="243" t="s">
        <v>975</v>
      </c>
      <c r="F43" s="243" t="s">
        <v>1042</v>
      </c>
      <c r="G43" s="243" t="s">
        <v>975</v>
      </c>
      <c r="H43" s="243" t="s">
        <v>1042</v>
      </c>
      <c r="I43" s="243" t="s">
        <v>975</v>
      </c>
      <c r="J43" s="243" t="s">
        <v>1042</v>
      </c>
      <c r="K43" s="243" t="s">
        <v>975</v>
      </c>
      <c r="L43" s="243" t="s">
        <v>1042</v>
      </c>
      <c r="M43" s="243" t="s">
        <v>975</v>
      </c>
      <c r="N43" s="243" t="s">
        <v>1042</v>
      </c>
      <c r="O43" s="243" t="s">
        <v>975</v>
      </c>
      <c r="P43" s="243" t="s">
        <v>1042</v>
      </c>
      <c r="Q43" s="243" t="s">
        <v>975</v>
      </c>
      <c r="R43" s="243" t="s">
        <v>1042</v>
      </c>
    </row>
    <row r="44" spans="1:18" ht="15.75">
      <c r="A44" s="228"/>
      <c r="B44" s="228"/>
      <c r="C44" s="229"/>
      <c r="D44" s="229"/>
      <c r="E44" s="54">
        <f aca="true" t="shared" si="0" ref="E44:J44">SUM(E5:E40)</f>
        <v>0</v>
      </c>
      <c r="F44" s="230">
        <f t="shared" si="0"/>
        <v>0</v>
      </c>
      <c r="G44" s="312">
        <f t="shared" si="0"/>
        <v>109996054.50000001</v>
      </c>
      <c r="H44" s="312">
        <f t="shared" si="0"/>
        <v>75515897.19</v>
      </c>
      <c r="I44" s="312">
        <f t="shared" si="0"/>
        <v>101434930.74999999</v>
      </c>
      <c r="J44" s="312">
        <f t="shared" si="0"/>
        <v>80208273.58000001</v>
      </c>
      <c r="K44" s="312">
        <f aca="true" t="shared" si="1" ref="K44:R44">SUM(K5:K40)</f>
        <v>57267726.11</v>
      </c>
      <c r="L44" s="312">
        <f t="shared" si="1"/>
        <v>44015055.980000004</v>
      </c>
      <c r="M44" s="312">
        <f t="shared" si="1"/>
        <v>48236336.800000004</v>
      </c>
      <c r="N44" s="312">
        <f t="shared" si="1"/>
        <v>39476334.45</v>
      </c>
      <c r="O44" s="312">
        <f t="shared" si="1"/>
        <v>11033071</v>
      </c>
      <c r="P44" s="312">
        <f t="shared" si="1"/>
        <v>9377957</v>
      </c>
      <c r="Q44" s="312">
        <f t="shared" si="1"/>
        <v>327945429.16</v>
      </c>
      <c r="R44" s="312">
        <f t="shared" si="1"/>
        <v>248593518.20000002</v>
      </c>
    </row>
    <row r="45" spans="3:18" ht="15">
      <c r="C45" s="206"/>
      <c r="D45" s="206"/>
      <c r="E45" s="206"/>
      <c r="F45" s="206"/>
      <c r="G45" s="231"/>
      <c r="H45" s="232"/>
      <c r="I45" s="206"/>
      <c r="J45" s="206"/>
      <c r="K45" s="206"/>
      <c r="L45" s="206"/>
      <c r="M45" s="206"/>
      <c r="N45" s="206"/>
      <c r="O45" s="206"/>
      <c r="P45" s="206"/>
      <c r="Q45" s="233"/>
      <c r="R45" s="233"/>
    </row>
    <row r="46" spans="9:18" ht="15">
      <c r="I46" s="244"/>
      <c r="J46" s="244"/>
      <c r="Q46" s="245"/>
      <c r="R46" s="245"/>
    </row>
  </sheetData>
  <sheetProtection/>
  <autoFilter ref="A4:R44"/>
  <mergeCells count="20">
    <mergeCell ref="Q3:R3"/>
    <mergeCell ref="C42:D42"/>
    <mergeCell ref="E42:F42"/>
    <mergeCell ref="G42:H42"/>
    <mergeCell ref="I42:J42"/>
    <mergeCell ref="K42:L42"/>
    <mergeCell ref="M42:N42"/>
    <mergeCell ref="C3:D3"/>
    <mergeCell ref="E3:F3"/>
    <mergeCell ref="G3:H3"/>
    <mergeCell ref="I3:J3"/>
    <mergeCell ref="K3:L3"/>
    <mergeCell ref="O42:P42"/>
    <mergeCell ref="M1:Q1"/>
    <mergeCell ref="Q42:R42"/>
    <mergeCell ref="C41:R41"/>
    <mergeCell ref="A2:R2"/>
    <mergeCell ref="M3:N3"/>
    <mergeCell ref="O3:P3"/>
    <mergeCell ref="R1:V1"/>
  </mergeCells>
  <conditionalFormatting sqref="A2 A3:C3 E3 G3 I3 K3 M3 O3 Q3 S2:S3 A11:R13 A10:L10 O10:R10 A25:F25 I25:L25 A29:R29 A28:H28 K28:P28 A31:R32 A30:J30 O30:R30 A33:F33 I33:R33 A34:I34 K34:R34 A37:R37 A36:D36 I36:R36 A38:F38 K38:P38 A14:P14 A26:R27 A15:R15 A39:R40 A35:R35 A18:R22 A24:L24 A23:F23 A16:F17 O24:R25 A4:R9">
    <cfRule type="containsText" priority="45" dxfId="436" operator="containsText" text="!">
      <formula>NOT(ISERROR(SEARCH("!",A2)))</formula>
    </cfRule>
  </conditionalFormatting>
  <conditionalFormatting sqref="Q3 S2:S3 P4:R13 P15:R15 P14 P29:R37 P28 P39:R40 P38 P18:R22 P24:R27">
    <cfRule type="containsText" priority="44" dxfId="436" operator="containsText" text="Ne">
      <formula>NOT(ISERROR(SEARCH("Ne",P2)))</formula>
    </cfRule>
  </conditionalFormatting>
  <conditionalFormatting sqref="M10">
    <cfRule type="containsText" priority="43" dxfId="436" operator="containsText" text="!">
      <formula>NOT(ISERROR(SEARCH("!",M10)))</formula>
    </cfRule>
  </conditionalFormatting>
  <conditionalFormatting sqref="N10">
    <cfRule type="containsText" priority="42" dxfId="436" operator="containsText" text="!">
      <formula>NOT(ISERROR(SEARCH("!",N10)))</formula>
    </cfRule>
  </conditionalFormatting>
  <conditionalFormatting sqref="G25">
    <cfRule type="containsText" priority="41" dxfId="436" operator="containsText" text="!">
      <formula>NOT(ISERROR(SEARCH("!",G25)))</formula>
    </cfRule>
  </conditionalFormatting>
  <conditionalFormatting sqref="I28">
    <cfRule type="containsText" priority="37" dxfId="436" operator="containsText" text="!">
      <formula>NOT(ISERROR(SEARCH("!",I28)))</formula>
    </cfRule>
  </conditionalFormatting>
  <conditionalFormatting sqref="J28">
    <cfRule type="containsText" priority="36" dxfId="436" operator="containsText" text="!">
      <formula>NOT(ISERROR(SEARCH("!",J28)))</formula>
    </cfRule>
  </conditionalFormatting>
  <conditionalFormatting sqref="K30">
    <cfRule type="containsText" priority="35" dxfId="436" operator="containsText" text="!">
      <formula>NOT(ISERROR(SEARCH("!",K30)))</formula>
    </cfRule>
  </conditionalFormatting>
  <conditionalFormatting sqref="L30">
    <cfRule type="containsText" priority="34" dxfId="436" operator="containsText" text="!">
      <formula>NOT(ISERROR(SEARCH("!",L30)))</formula>
    </cfRule>
  </conditionalFormatting>
  <conditionalFormatting sqref="M30">
    <cfRule type="containsText" priority="33" dxfId="436" operator="containsText" text="!">
      <formula>NOT(ISERROR(SEARCH("!",M30)))</formula>
    </cfRule>
  </conditionalFormatting>
  <conditionalFormatting sqref="N30">
    <cfRule type="containsText" priority="32" dxfId="436" operator="containsText" text="!">
      <formula>NOT(ISERROR(SEARCH("!",N30)))</formula>
    </cfRule>
  </conditionalFormatting>
  <conditionalFormatting sqref="G33">
    <cfRule type="containsText" priority="31" dxfId="436" operator="containsText" text="!">
      <formula>NOT(ISERROR(SEARCH("!",G33)))</formula>
    </cfRule>
  </conditionalFormatting>
  <conditionalFormatting sqref="E36">
    <cfRule type="containsText" priority="29" dxfId="436" operator="containsText" text="!">
      <formula>NOT(ISERROR(SEARCH("!",E36)))</formula>
    </cfRule>
  </conditionalFormatting>
  <conditionalFormatting sqref="F36">
    <cfRule type="containsText" priority="28" dxfId="436" operator="containsText" text="!">
      <formula>NOT(ISERROR(SEARCH("!",F36)))</formula>
    </cfRule>
  </conditionalFormatting>
  <conditionalFormatting sqref="G36">
    <cfRule type="containsText" priority="27" dxfId="436" operator="containsText" text="!">
      <formula>NOT(ISERROR(SEARCH("!",G36)))</formula>
    </cfRule>
  </conditionalFormatting>
  <conditionalFormatting sqref="H36">
    <cfRule type="containsText" priority="26" dxfId="436" operator="containsText" text="!">
      <formula>NOT(ISERROR(SEARCH("!",H36)))</formula>
    </cfRule>
  </conditionalFormatting>
  <conditionalFormatting sqref="G38">
    <cfRule type="containsText" priority="25" dxfId="436" operator="containsText" text="!">
      <formula>NOT(ISERROR(SEARCH("!",G38)))</formula>
    </cfRule>
  </conditionalFormatting>
  <conditionalFormatting sqref="H38">
    <cfRule type="containsText" priority="24" dxfId="436" operator="containsText" text="!">
      <formula>NOT(ISERROR(SEARCH("!",H38)))</formula>
    </cfRule>
  </conditionalFormatting>
  <conditionalFormatting sqref="H33">
    <cfRule type="containsText" priority="23" dxfId="436" operator="containsText" text="!">
      <formula>NOT(ISERROR(SEARCH("!",H33)))</formula>
    </cfRule>
  </conditionalFormatting>
  <conditionalFormatting sqref="Q28">
    <cfRule type="containsText" priority="22" dxfId="436" operator="containsText" text="!">
      <formula>NOT(ISERROR(SEARCH("!",Q28)))</formula>
    </cfRule>
  </conditionalFormatting>
  <conditionalFormatting sqref="R28">
    <cfRule type="containsText" priority="21" dxfId="436" operator="containsText" text="!">
      <formula>NOT(ISERROR(SEARCH("!",R28)))</formula>
    </cfRule>
  </conditionalFormatting>
  <conditionalFormatting sqref="Q38">
    <cfRule type="containsText" priority="20" dxfId="436" operator="containsText" text="!">
      <formula>NOT(ISERROR(SEARCH("!",Q38)))</formula>
    </cfRule>
  </conditionalFormatting>
  <conditionalFormatting sqref="R38">
    <cfRule type="containsText" priority="19" dxfId="436" operator="containsText" text="!">
      <formula>NOT(ISERROR(SEARCH("!",R38)))</formula>
    </cfRule>
  </conditionalFormatting>
  <conditionalFormatting sqref="E44">
    <cfRule type="containsText" priority="18" dxfId="436" operator="containsText" text="!">
      <formula>NOT(ISERROR(SEARCH("!",E44)))</formula>
    </cfRule>
  </conditionalFormatting>
  <conditionalFormatting sqref="F44">
    <cfRule type="containsText" priority="17" dxfId="436" operator="containsText" text="!">
      <formula>NOT(ISERROR(SEARCH("!",F44)))</formula>
    </cfRule>
  </conditionalFormatting>
  <conditionalFormatting sqref="M25">
    <cfRule type="containsText" priority="14" dxfId="436" operator="containsText" text="!">
      <formula>NOT(ISERROR(SEARCH("!",M25)))</formula>
    </cfRule>
  </conditionalFormatting>
  <conditionalFormatting sqref="N25">
    <cfRule type="containsText" priority="13" dxfId="436" operator="containsText" text="!">
      <formula>NOT(ISERROR(SEARCH("!",N25)))</formula>
    </cfRule>
  </conditionalFormatting>
  <conditionalFormatting sqref="J34">
    <cfRule type="containsText" priority="12" dxfId="436" operator="containsText" text="!">
      <formula>NOT(ISERROR(SEARCH("!",J34)))</formula>
    </cfRule>
  </conditionalFormatting>
  <conditionalFormatting sqref="H25">
    <cfRule type="containsText" priority="11" dxfId="436" operator="containsText" text="!">
      <formula>NOT(ISERROR(SEARCH("!",H25)))</formula>
    </cfRule>
  </conditionalFormatting>
  <conditionalFormatting sqref="I38">
    <cfRule type="containsText" priority="10" dxfId="436" operator="containsText" text="!">
      <formula>NOT(ISERROR(SEARCH("!",I38)))</formula>
    </cfRule>
  </conditionalFormatting>
  <conditionalFormatting sqref="J38">
    <cfRule type="containsText" priority="9" dxfId="436" operator="containsText" text="!">
      <formula>NOT(ISERROR(SEARCH("!",J38)))</formula>
    </cfRule>
  </conditionalFormatting>
  <conditionalFormatting sqref="G17:P17 R17 G16:R16">
    <cfRule type="containsText" priority="8" dxfId="436" operator="containsText" text="!">
      <formula>NOT(ISERROR(SEARCH("!",G16)))</formula>
    </cfRule>
  </conditionalFormatting>
  <conditionalFormatting sqref="P17 R17 P16:R16">
    <cfRule type="containsText" priority="7" dxfId="436" operator="containsText" text="Ne">
      <formula>NOT(ISERROR(SEARCH("Ne",P16)))</formula>
    </cfRule>
  </conditionalFormatting>
  <conditionalFormatting sqref="G23:H23 K23:R23">
    <cfRule type="containsText" priority="3" dxfId="436" operator="containsText" text="!">
      <formula>NOT(ISERROR(SEARCH("!",G23)))</formula>
    </cfRule>
  </conditionalFormatting>
  <conditionalFormatting sqref="M24">
    <cfRule type="containsText" priority="5" dxfId="436" operator="containsText" text="!">
      <formula>NOT(ISERROR(SEARCH("!",M24)))</formula>
    </cfRule>
  </conditionalFormatting>
  <conditionalFormatting sqref="N24">
    <cfRule type="containsText" priority="4" dxfId="436" operator="containsText" text="!">
      <formula>NOT(ISERROR(SEARCH("!",N24)))</formula>
    </cfRule>
  </conditionalFormatting>
  <conditionalFormatting sqref="P23:R23">
    <cfRule type="containsText" priority="2" dxfId="436" operator="containsText" text="Ne">
      <formula>NOT(ISERROR(SEARCH("Ne",P23)))</formula>
    </cfRule>
  </conditionalFormatting>
  <conditionalFormatting sqref="I23:J23">
    <cfRule type="containsText" priority="1" dxfId="436" operator="containsText" text="!">
      <formula>NOT(ISERROR(SEARCH("!",I23)))</formula>
    </cfRule>
  </conditionalFormatting>
  <printOptions/>
  <pageMargins left="0.23622047244094488" right="0.23622047244094488" top="0.5511811023622047" bottom="0.7480314960629921" header="0.31496062992125984" footer="0.31496062992125984"/>
  <pageSetup fitToHeight="0" fitToWidth="1" horizontalDpi="600" verticalDpi="600" orientation="landscape" paperSize="9" scale="63" r:id="rId1"/>
  <rowBreaks count="1" manualBreakCount="1"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3"/>
  <sheetViews>
    <sheetView view="pageBreakPreview" zoomScale="110" zoomScaleNormal="110" zoomScaleSheetLayoutView="110" zoomScalePageLayoutView="0" workbookViewId="0" topLeftCell="A11">
      <selection activeCell="N214" sqref="N214"/>
    </sheetView>
  </sheetViews>
  <sheetFormatPr defaultColWidth="9.140625" defaultRowHeight="15"/>
  <cols>
    <col min="1" max="1" width="8.8515625" style="234" customWidth="1"/>
    <col min="2" max="2" width="18.57421875" style="234" customWidth="1"/>
    <col min="3" max="3" width="34.7109375" style="234" customWidth="1"/>
    <col min="4" max="4" width="23.7109375" style="132" customWidth="1"/>
    <col min="5" max="5" width="5.8515625" style="132" customWidth="1"/>
    <col min="6" max="6" width="11.7109375" style="132" customWidth="1"/>
    <col min="7" max="7" width="16.57421875" style="132" customWidth="1"/>
    <col min="8" max="8" width="4.421875" style="132" customWidth="1"/>
    <col min="9" max="9" width="3.421875" style="132" customWidth="1"/>
    <col min="10" max="10" width="3.7109375" style="132" customWidth="1"/>
    <col min="11" max="11" width="9.7109375" style="185" customWidth="1"/>
    <col min="12" max="12" width="11.57421875" style="185" customWidth="1"/>
    <col min="13" max="13" width="8.28125" style="185" customWidth="1"/>
    <col min="14" max="14" width="9.421875" style="185" customWidth="1"/>
    <col min="15" max="15" width="8.7109375" style="185" customWidth="1"/>
    <col min="16" max="16" width="11.7109375" style="185" customWidth="1"/>
    <col min="17" max="17" width="10.140625" style="185" customWidth="1"/>
    <col min="18" max="18" width="10.57421875" style="185" customWidth="1"/>
    <col min="19" max="19" width="12.8515625" style="185" customWidth="1"/>
    <col min="20" max="20" width="9.57421875" style="185" customWidth="1"/>
    <col min="21" max="16384" width="9.140625" style="135" customWidth="1"/>
  </cols>
  <sheetData>
    <row r="1" spans="1:20" ht="11.25">
      <c r="A1" s="358" t="s">
        <v>1407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</row>
    <row r="2" ht="11.25">
      <c r="A2" s="234" t="s">
        <v>1057</v>
      </c>
    </row>
    <row r="3" spans="1:20" ht="11.25">
      <c r="A3" s="359" t="s">
        <v>1058</v>
      </c>
      <c r="B3" s="360"/>
      <c r="C3" s="361"/>
      <c r="D3" s="359" t="s">
        <v>1059</v>
      </c>
      <c r="E3" s="360"/>
      <c r="F3" s="360"/>
      <c r="G3" s="360"/>
      <c r="H3" s="360"/>
      <c r="I3" s="360"/>
      <c r="J3" s="361"/>
      <c r="K3" s="362" t="s">
        <v>607</v>
      </c>
      <c r="L3" s="362"/>
      <c r="M3" s="362"/>
      <c r="N3" s="362"/>
      <c r="O3" s="362"/>
      <c r="P3" s="362"/>
      <c r="Q3" s="362" t="s">
        <v>1060</v>
      </c>
      <c r="R3" s="362"/>
      <c r="S3" s="362"/>
      <c r="T3" s="362"/>
    </row>
    <row r="4" spans="1:20" ht="78.75">
      <c r="A4" s="192" t="s">
        <v>1041</v>
      </c>
      <c r="B4" s="192" t="s">
        <v>1061</v>
      </c>
      <c r="C4" s="192" t="s">
        <v>1062</v>
      </c>
      <c r="D4" s="192" t="s">
        <v>1063</v>
      </c>
      <c r="E4" s="192" t="s">
        <v>1064</v>
      </c>
      <c r="F4" s="192" t="s">
        <v>1065</v>
      </c>
      <c r="G4" s="192" t="s">
        <v>1066</v>
      </c>
      <c r="H4" s="192" t="s">
        <v>1067</v>
      </c>
      <c r="I4" s="192" t="s">
        <v>1068</v>
      </c>
      <c r="J4" s="192" t="s">
        <v>1069</v>
      </c>
      <c r="K4" s="129" t="s">
        <v>1070</v>
      </c>
      <c r="L4" s="129" t="s">
        <v>1071</v>
      </c>
      <c r="M4" s="129" t="s">
        <v>1072</v>
      </c>
      <c r="N4" s="129" t="s">
        <v>1073</v>
      </c>
      <c r="O4" s="129" t="s">
        <v>1074</v>
      </c>
      <c r="P4" s="129" t="s">
        <v>1042</v>
      </c>
      <c r="Q4" s="235" t="s">
        <v>1075</v>
      </c>
      <c r="R4" s="235" t="s">
        <v>1076</v>
      </c>
      <c r="S4" s="235" t="s">
        <v>1077</v>
      </c>
      <c r="T4" s="235" t="s">
        <v>1078</v>
      </c>
    </row>
    <row r="5" spans="1:20" ht="22.5" customHeight="1">
      <c r="A5" s="129" t="s">
        <v>0</v>
      </c>
      <c r="B5" s="129" t="s">
        <v>1</v>
      </c>
      <c r="C5" s="129" t="s">
        <v>1797</v>
      </c>
      <c r="D5" s="235"/>
      <c r="E5" s="235" t="s">
        <v>1</v>
      </c>
      <c r="F5" s="235" t="s">
        <v>1</v>
      </c>
      <c r="G5" s="235" t="s">
        <v>1</v>
      </c>
      <c r="H5" s="235" t="s">
        <v>1</v>
      </c>
      <c r="I5" s="235" t="s">
        <v>1</v>
      </c>
      <c r="J5" s="235" t="s">
        <v>1</v>
      </c>
      <c r="K5" s="129" t="s">
        <v>1</v>
      </c>
      <c r="L5" s="129" t="s">
        <v>1</v>
      </c>
      <c r="M5" s="129" t="s">
        <v>1</v>
      </c>
      <c r="N5" s="129" t="s">
        <v>1</v>
      </c>
      <c r="O5" s="129" t="s">
        <v>1</v>
      </c>
      <c r="P5" s="129" t="s">
        <v>1</v>
      </c>
      <c r="Q5" s="235" t="s">
        <v>1</v>
      </c>
      <c r="R5" s="235" t="s">
        <v>1</v>
      </c>
      <c r="S5" s="235" t="s">
        <v>1</v>
      </c>
      <c r="T5" s="235" t="s">
        <v>1</v>
      </c>
    </row>
    <row r="6" spans="1:20" ht="22.5" customHeight="1">
      <c r="A6" s="129" t="s">
        <v>3</v>
      </c>
      <c r="B6" s="129" t="s">
        <v>1</v>
      </c>
      <c r="C6" s="129" t="s">
        <v>1798</v>
      </c>
      <c r="D6" s="235" t="s">
        <v>1</v>
      </c>
      <c r="E6" s="235" t="s">
        <v>1</v>
      </c>
      <c r="F6" s="235" t="s">
        <v>1</v>
      </c>
      <c r="G6" s="235" t="s">
        <v>1</v>
      </c>
      <c r="H6" s="235" t="s">
        <v>1</v>
      </c>
      <c r="I6" s="235" t="s">
        <v>1</v>
      </c>
      <c r="J6" s="235" t="s">
        <v>1</v>
      </c>
      <c r="K6" s="129" t="s">
        <v>1</v>
      </c>
      <c r="L6" s="129" t="s">
        <v>1</v>
      </c>
      <c r="M6" s="129" t="s">
        <v>1</v>
      </c>
      <c r="N6" s="129" t="s">
        <v>1</v>
      </c>
      <c r="O6" s="129" t="s">
        <v>1</v>
      </c>
      <c r="P6" s="129" t="s">
        <v>1</v>
      </c>
      <c r="Q6" s="235" t="s">
        <v>1</v>
      </c>
      <c r="R6" s="235" t="s">
        <v>1</v>
      </c>
      <c r="S6" s="235" t="s">
        <v>1</v>
      </c>
      <c r="T6" s="235" t="s">
        <v>1</v>
      </c>
    </row>
    <row r="7" spans="1:20" ht="15" customHeight="1">
      <c r="A7" s="129" t="s">
        <v>5</v>
      </c>
      <c r="B7" s="129" t="s">
        <v>1</v>
      </c>
      <c r="C7" s="129" t="s">
        <v>1799</v>
      </c>
      <c r="D7" s="235" t="s">
        <v>1</v>
      </c>
      <c r="E7" s="235" t="s">
        <v>1</v>
      </c>
      <c r="F7" s="235" t="s">
        <v>1</v>
      </c>
      <c r="G7" s="235" t="s">
        <v>1</v>
      </c>
      <c r="H7" s="235" t="s">
        <v>1</v>
      </c>
      <c r="I7" s="235" t="s">
        <v>1</v>
      </c>
      <c r="J7" s="235" t="s">
        <v>1</v>
      </c>
      <c r="K7" s="129" t="s">
        <v>1</v>
      </c>
      <c r="L7" s="129" t="s">
        <v>1</v>
      </c>
      <c r="M7" s="129" t="s">
        <v>1</v>
      </c>
      <c r="N7" s="129" t="s">
        <v>1</v>
      </c>
      <c r="O7" s="129" t="s">
        <v>1</v>
      </c>
      <c r="P7" s="129" t="s">
        <v>1</v>
      </c>
      <c r="Q7" s="235" t="s">
        <v>1</v>
      </c>
      <c r="R7" s="235" t="s">
        <v>1</v>
      </c>
      <c r="S7" s="235" t="s">
        <v>1</v>
      </c>
      <c r="T7" s="235" t="s">
        <v>1</v>
      </c>
    </row>
    <row r="8" spans="1:20" ht="36" customHeight="1">
      <c r="A8" s="129" t="s">
        <v>1697</v>
      </c>
      <c r="B8" s="129" t="s">
        <v>1730</v>
      </c>
      <c r="C8" s="129" t="s">
        <v>1696</v>
      </c>
      <c r="D8" s="235" t="s">
        <v>50</v>
      </c>
      <c r="E8" s="246" t="s">
        <v>15</v>
      </c>
      <c r="F8" s="235" t="s">
        <v>51</v>
      </c>
      <c r="G8" s="235" t="s">
        <v>1742</v>
      </c>
      <c r="H8" s="235" t="s">
        <v>81</v>
      </c>
      <c r="I8" s="235" t="s">
        <v>14</v>
      </c>
      <c r="J8" s="235" t="s">
        <v>15</v>
      </c>
      <c r="K8" s="128">
        <v>724000</v>
      </c>
      <c r="L8" s="129" t="s">
        <v>1</v>
      </c>
      <c r="M8" s="129" t="s">
        <v>1</v>
      </c>
      <c r="N8" s="129" t="s">
        <v>1</v>
      </c>
      <c r="O8" s="128">
        <v>724000</v>
      </c>
      <c r="P8" s="129" t="s">
        <v>15</v>
      </c>
      <c r="Q8" s="235" t="s">
        <v>460</v>
      </c>
      <c r="R8" s="235" t="s">
        <v>260</v>
      </c>
      <c r="S8" s="235" t="s">
        <v>260</v>
      </c>
      <c r="T8" s="235">
        <v>2018</v>
      </c>
    </row>
    <row r="9" spans="1:20" ht="22.5" customHeight="1">
      <c r="A9" s="129" t="s">
        <v>7</v>
      </c>
      <c r="B9" s="129" t="s">
        <v>1</v>
      </c>
      <c r="C9" s="129" t="s">
        <v>1800</v>
      </c>
      <c r="D9" s="235" t="s">
        <v>1</v>
      </c>
      <c r="E9" s="235" t="s">
        <v>1</v>
      </c>
      <c r="F9" s="235" t="s">
        <v>1</v>
      </c>
      <c r="G9" s="235" t="s">
        <v>1</v>
      </c>
      <c r="H9" s="235" t="s">
        <v>1</v>
      </c>
      <c r="I9" s="235" t="s">
        <v>1</v>
      </c>
      <c r="J9" s="235" t="s">
        <v>1</v>
      </c>
      <c r="K9" s="129" t="s">
        <v>1</v>
      </c>
      <c r="L9" s="129" t="s">
        <v>1</v>
      </c>
      <c r="M9" s="129" t="s">
        <v>1</v>
      </c>
      <c r="N9" s="129" t="s">
        <v>1</v>
      </c>
      <c r="O9" s="129" t="s">
        <v>1</v>
      </c>
      <c r="P9" s="129" t="s">
        <v>1</v>
      </c>
      <c r="Q9" s="235" t="s">
        <v>1</v>
      </c>
      <c r="R9" s="235" t="s">
        <v>1</v>
      </c>
      <c r="S9" s="235" t="s">
        <v>1</v>
      </c>
      <c r="T9" s="235" t="s">
        <v>1</v>
      </c>
    </row>
    <row r="10" spans="1:20" ht="22.5" customHeight="1">
      <c r="A10" s="129" t="s">
        <v>19</v>
      </c>
      <c r="B10" s="129" t="s">
        <v>1079</v>
      </c>
      <c r="C10" s="129" t="s">
        <v>20</v>
      </c>
      <c r="D10" s="235" t="s">
        <v>21</v>
      </c>
      <c r="E10" s="235" t="s">
        <v>10</v>
      </c>
      <c r="F10" s="235" t="s">
        <v>22</v>
      </c>
      <c r="G10" s="235" t="s">
        <v>12</v>
      </c>
      <c r="H10" s="235" t="s">
        <v>13</v>
      </c>
      <c r="I10" s="235" t="s">
        <v>14</v>
      </c>
      <c r="J10" s="235" t="s">
        <v>15</v>
      </c>
      <c r="K10" s="134">
        <v>388127.33</v>
      </c>
      <c r="L10" s="134">
        <v>29109.55</v>
      </c>
      <c r="M10" s="134">
        <v>29109.55</v>
      </c>
      <c r="N10" s="134" t="s">
        <v>1</v>
      </c>
      <c r="O10" s="134" t="s">
        <v>1</v>
      </c>
      <c r="P10" s="134">
        <v>329908.22</v>
      </c>
      <c r="Q10" s="235" t="s">
        <v>17</v>
      </c>
      <c r="R10" s="235" t="s">
        <v>17</v>
      </c>
      <c r="S10" s="235" t="s">
        <v>18</v>
      </c>
      <c r="T10" s="235">
        <v>2019</v>
      </c>
    </row>
    <row r="11" spans="1:20" ht="33.75" customHeight="1">
      <c r="A11" s="129" t="s">
        <v>23</v>
      </c>
      <c r="B11" s="129" t="s">
        <v>1080</v>
      </c>
      <c r="C11" s="129" t="s">
        <v>24</v>
      </c>
      <c r="D11" s="235" t="s">
        <v>21</v>
      </c>
      <c r="E11" s="235" t="s">
        <v>10</v>
      </c>
      <c r="F11" s="235" t="s">
        <v>22</v>
      </c>
      <c r="G11" s="235" t="s">
        <v>12</v>
      </c>
      <c r="H11" s="235" t="s">
        <v>13</v>
      </c>
      <c r="I11" s="235" t="s">
        <v>14</v>
      </c>
      <c r="J11" s="235" t="s">
        <v>15</v>
      </c>
      <c r="K11" s="134">
        <v>4700898</v>
      </c>
      <c r="L11" s="134">
        <v>352568</v>
      </c>
      <c r="M11" s="134">
        <v>352567</v>
      </c>
      <c r="N11" s="134" t="s">
        <v>1</v>
      </c>
      <c r="O11" s="134" t="s">
        <v>1</v>
      </c>
      <c r="P11" s="134">
        <v>3995763</v>
      </c>
      <c r="Q11" s="235" t="s">
        <v>25</v>
      </c>
      <c r="R11" s="235" t="s">
        <v>65</v>
      </c>
      <c r="S11" s="235" t="s">
        <v>65</v>
      </c>
      <c r="T11" s="235">
        <v>2020</v>
      </c>
    </row>
    <row r="12" spans="1:20" ht="22.5" customHeight="1">
      <c r="A12" s="129" t="s">
        <v>28</v>
      </c>
      <c r="B12" s="129" t="s">
        <v>1</v>
      </c>
      <c r="C12" s="129" t="s">
        <v>1801</v>
      </c>
      <c r="D12" s="235" t="s">
        <v>1</v>
      </c>
      <c r="E12" s="235" t="s">
        <v>1</v>
      </c>
      <c r="F12" s="235" t="s">
        <v>1</v>
      </c>
      <c r="G12" s="235" t="s">
        <v>1</v>
      </c>
      <c r="H12" s="235" t="s">
        <v>1</v>
      </c>
      <c r="I12" s="235" t="s">
        <v>1</v>
      </c>
      <c r="J12" s="235" t="s">
        <v>1</v>
      </c>
      <c r="K12" s="134" t="s">
        <v>1</v>
      </c>
      <c r="L12" s="134" t="s">
        <v>1</v>
      </c>
      <c r="M12" s="134" t="s">
        <v>1</v>
      </c>
      <c r="N12" s="134" t="s">
        <v>1</v>
      </c>
      <c r="O12" s="134" t="s">
        <v>1</v>
      </c>
      <c r="P12" s="134" t="s">
        <v>1</v>
      </c>
      <c r="Q12" s="235" t="s">
        <v>1</v>
      </c>
      <c r="R12" s="235" t="s">
        <v>1</v>
      </c>
      <c r="S12" s="235" t="s">
        <v>1</v>
      </c>
      <c r="T12" s="235" t="s">
        <v>1</v>
      </c>
    </row>
    <row r="13" spans="1:20" ht="33.75" customHeight="1">
      <c r="A13" s="129" t="s">
        <v>30</v>
      </c>
      <c r="B13" s="129" t="s">
        <v>1081</v>
      </c>
      <c r="C13" s="129" t="s">
        <v>31</v>
      </c>
      <c r="D13" s="235" t="s">
        <v>9</v>
      </c>
      <c r="E13" s="235" t="s">
        <v>10</v>
      </c>
      <c r="F13" s="235" t="s">
        <v>11</v>
      </c>
      <c r="G13" s="235" t="s">
        <v>32</v>
      </c>
      <c r="H13" s="235" t="s">
        <v>13</v>
      </c>
      <c r="I13" s="235" t="s">
        <v>15</v>
      </c>
      <c r="J13" s="235" t="s">
        <v>15</v>
      </c>
      <c r="K13" s="134">
        <v>184723.93</v>
      </c>
      <c r="L13" s="134">
        <v>27708.59</v>
      </c>
      <c r="M13" s="134" t="s">
        <v>1</v>
      </c>
      <c r="N13" s="134" t="s">
        <v>1</v>
      </c>
      <c r="O13" s="134" t="s">
        <v>1</v>
      </c>
      <c r="P13" s="134">
        <v>157015.34</v>
      </c>
      <c r="Q13" s="235" t="s">
        <v>18</v>
      </c>
      <c r="R13" s="235" t="s">
        <v>18</v>
      </c>
      <c r="S13" s="235" t="s">
        <v>26</v>
      </c>
      <c r="T13" s="235">
        <v>2021</v>
      </c>
    </row>
    <row r="14" spans="1:20" ht="22.5" customHeight="1">
      <c r="A14" s="129" t="s">
        <v>34</v>
      </c>
      <c r="B14" s="129" t="s">
        <v>1082</v>
      </c>
      <c r="C14" s="129" t="s">
        <v>35</v>
      </c>
      <c r="D14" s="235" t="s">
        <v>36</v>
      </c>
      <c r="E14" s="235" t="s">
        <v>10</v>
      </c>
      <c r="F14" s="235" t="s">
        <v>37</v>
      </c>
      <c r="G14" s="235" t="s">
        <v>32</v>
      </c>
      <c r="H14" s="235" t="s">
        <v>13</v>
      </c>
      <c r="I14" s="235" t="s">
        <v>15</v>
      </c>
      <c r="J14" s="235" t="s">
        <v>15</v>
      </c>
      <c r="K14" s="134">
        <v>133127.47</v>
      </c>
      <c r="L14" s="134">
        <v>19969.13</v>
      </c>
      <c r="M14" s="134" t="s">
        <v>1</v>
      </c>
      <c r="N14" s="134" t="s">
        <v>1</v>
      </c>
      <c r="O14" s="134" t="s">
        <v>1</v>
      </c>
      <c r="P14" s="134">
        <v>113158.34</v>
      </c>
      <c r="Q14" s="235" t="s">
        <v>16</v>
      </c>
      <c r="R14" s="235" t="s">
        <v>16</v>
      </c>
      <c r="S14" s="235" t="s">
        <v>17</v>
      </c>
      <c r="T14" s="235">
        <v>2021</v>
      </c>
    </row>
    <row r="15" spans="1:20" ht="22.5" customHeight="1">
      <c r="A15" s="129" t="s">
        <v>38</v>
      </c>
      <c r="B15" s="129" t="s">
        <v>1083</v>
      </c>
      <c r="C15" s="129" t="s">
        <v>39</v>
      </c>
      <c r="D15" s="235" t="s">
        <v>40</v>
      </c>
      <c r="E15" s="235" t="s">
        <v>10</v>
      </c>
      <c r="F15" s="235" t="s">
        <v>41</v>
      </c>
      <c r="G15" s="235" t="s">
        <v>32</v>
      </c>
      <c r="H15" s="235" t="s">
        <v>13</v>
      </c>
      <c r="I15" s="235" t="s">
        <v>15</v>
      </c>
      <c r="J15" s="235" t="s">
        <v>15</v>
      </c>
      <c r="K15" s="134">
        <v>465270.72</v>
      </c>
      <c r="L15" s="134">
        <v>69790.61</v>
      </c>
      <c r="M15" s="134" t="s">
        <v>1</v>
      </c>
      <c r="N15" s="134" t="s">
        <v>1</v>
      </c>
      <c r="O15" s="134" t="s">
        <v>1</v>
      </c>
      <c r="P15" s="134">
        <v>395480.11</v>
      </c>
      <c r="Q15" s="235" t="s">
        <v>16</v>
      </c>
      <c r="R15" s="235" t="s">
        <v>18</v>
      </c>
      <c r="S15" s="235" t="s">
        <v>26</v>
      </c>
      <c r="T15" s="235">
        <v>2020</v>
      </c>
    </row>
    <row r="16" spans="1:20" ht="33.75" customHeight="1">
      <c r="A16" s="129" t="s">
        <v>42</v>
      </c>
      <c r="B16" s="129" t="s">
        <v>1084</v>
      </c>
      <c r="C16" s="129" t="s">
        <v>43</v>
      </c>
      <c r="D16" s="235" t="s">
        <v>21</v>
      </c>
      <c r="E16" s="235" t="s">
        <v>10</v>
      </c>
      <c r="F16" s="235" t="s">
        <v>22</v>
      </c>
      <c r="G16" s="235" t="s">
        <v>32</v>
      </c>
      <c r="H16" s="235" t="s">
        <v>13</v>
      </c>
      <c r="I16" s="235" t="s">
        <v>15</v>
      </c>
      <c r="J16" s="235" t="s">
        <v>15</v>
      </c>
      <c r="K16" s="134">
        <v>207891.1</v>
      </c>
      <c r="L16" s="134">
        <v>31183.67</v>
      </c>
      <c r="M16" s="134" t="s">
        <v>1</v>
      </c>
      <c r="N16" s="134" t="s">
        <v>1</v>
      </c>
      <c r="O16" s="134" t="s">
        <v>1</v>
      </c>
      <c r="P16" s="134">
        <v>176707.43</v>
      </c>
      <c r="Q16" s="235" t="s">
        <v>16</v>
      </c>
      <c r="R16" s="235" t="s">
        <v>16</v>
      </c>
      <c r="S16" s="235" t="s">
        <v>17</v>
      </c>
      <c r="T16" s="235">
        <v>2020</v>
      </c>
    </row>
    <row r="17" spans="1:20" ht="33.75" customHeight="1">
      <c r="A17" s="129" t="s">
        <v>44</v>
      </c>
      <c r="B17" s="129" t="s">
        <v>1085</v>
      </c>
      <c r="C17" s="129" t="s">
        <v>45</v>
      </c>
      <c r="D17" s="235" t="s">
        <v>46</v>
      </c>
      <c r="E17" s="235" t="s">
        <v>10</v>
      </c>
      <c r="F17" s="235" t="s">
        <v>47</v>
      </c>
      <c r="G17" s="235" t="s">
        <v>32</v>
      </c>
      <c r="H17" s="235" t="s">
        <v>13</v>
      </c>
      <c r="I17" s="235" t="s">
        <v>15</v>
      </c>
      <c r="J17" s="235" t="s">
        <v>15</v>
      </c>
      <c r="K17" s="134">
        <v>91748.56</v>
      </c>
      <c r="L17" s="134">
        <v>13762.29</v>
      </c>
      <c r="M17" s="134" t="s">
        <v>1</v>
      </c>
      <c r="N17" s="134" t="s">
        <v>1</v>
      </c>
      <c r="O17" s="134" t="s">
        <v>1</v>
      </c>
      <c r="P17" s="134">
        <v>77986.27</v>
      </c>
      <c r="Q17" s="235" t="s">
        <v>16</v>
      </c>
      <c r="R17" s="235" t="s">
        <v>17</v>
      </c>
      <c r="S17" s="235" t="s">
        <v>18</v>
      </c>
      <c r="T17" s="235">
        <v>2020</v>
      </c>
    </row>
    <row r="18" spans="1:20" ht="22.5" customHeight="1">
      <c r="A18" s="129" t="s">
        <v>48</v>
      </c>
      <c r="B18" s="129" t="s">
        <v>1086</v>
      </c>
      <c r="C18" s="129" t="s">
        <v>49</v>
      </c>
      <c r="D18" s="235" t="s">
        <v>50</v>
      </c>
      <c r="E18" s="235" t="s">
        <v>10</v>
      </c>
      <c r="F18" s="235" t="s">
        <v>51</v>
      </c>
      <c r="G18" s="235" t="s">
        <v>32</v>
      </c>
      <c r="H18" s="235" t="s">
        <v>13</v>
      </c>
      <c r="I18" s="235" t="s">
        <v>15</v>
      </c>
      <c r="J18" s="235" t="s">
        <v>15</v>
      </c>
      <c r="K18" s="134">
        <v>145476.66</v>
      </c>
      <c r="L18" s="134">
        <v>24261.12</v>
      </c>
      <c r="M18" s="134" t="s">
        <v>1</v>
      </c>
      <c r="N18" s="134" t="s">
        <v>1</v>
      </c>
      <c r="O18" s="134" t="s">
        <v>1</v>
      </c>
      <c r="P18" s="134">
        <v>121215.54</v>
      </c>
      <c r="Q18" s="235" t="s">
        <v>16</v>
      </c>
      <c r="R18" s="235" t="s">
        <v>16</v>
      </c>
      <c r="S18" s="235" t="s">
        <v>17</v>
      </c>
      <c r="T18" s="235">
        <v>2021</v>
      </c>
    </row>
    <row r="19" spans="1:20" ht="22.5" customHeight="1">
      <c r="A19" s="129" t="s">
        <v>52</v>
      </c>
      <c r="B19" s="129" t="s">
        <v>1087</v>
      </c>
      <c r="C19" s="129" t="s">
        <v>53</v>
      </c>
      <c r="D19" s="235" t="s">
        <v>54</v>
      </c>
      <c r="E19" s="235" t="s">
        <v>10</v>
      </c>
      <c r="F19" s="235" t="s">
        <v>55</v>
      </c>
      <c r="G19" s="235" t="s">
        <v>32</v>
      </c>
      <c r="H19" s="235" t="s">
        <v>13</v>
      </c>
      <c r="I19" s="235" t="s">
        <v>15</v>
      </c>
      <c r="J19" s="235" t="s">
        <v>15</v>
      </c>
      <c r="K19" s="134">
        <v>526822.61</v>
      </c>
      <c r="L19" s="134" t="s">
        <v>1</v>
      </c>
      <c r="M19" s="134" t="s">
        <v>1</v>
      </c>
      <c r="N19" s="134" t="s">
        <v>1</v>
      </c>
      <c r="O19" s="134">
        <v>79023.39</v>
      </c>
      <c r="P19" s="134">
        <v>447799.22</v>
      </c>
      <c r="Q19" s="235" t="s">
        <v>16</v>
      </c>
      <c r="R19" s="235" t="s">
        <v>17</v>
      </c>
      <c r="S19" s="235" t="s">
        <v>26</v>
      </c>
      <c r="T19" s="235">
        <v>2020</v>
      </c>
    </row>
    <row r="20" spans="1:20" ht="22.5" customHeight="1">
      <c r="A20" s="129" t="s">
        <v>56</v>
      </c>
      <c r="B20" s="129" t="s">
        <v>1088</v>
      </c>
      <c r="C20" s="129" t="s">
        <v>57</v>
      </c>
      <c r="D20" s="235" t="s">
        <v>58</v>
      </c>
      <c r="E20" s="235" t="s">
        <v>10</v>
      </c>
      <c r="F20" s="247" t="s">
        <v>59</v>
      </c>
      <c r="G20" s="235" t="s">
        <v>32</v>
      </c>
      <c r="H20" s="235" t="s">
        <v>13</v>
      </c>
      <c r="I20" s="235" t="s">
        <v>15</v>
      </c>
      <c r="J20" s="235" t="s">
        <v>15</v>
      </c>
      <c r="K20" s="134">
        <v>155725.82</v>
      </c>
      <c r="L20" s="134">
        <v>23358.88</v>
      </c>
      <c r="M20" s="134" t="s">
        <v>1</v>
      </c>
      <c r="N20" s="134" t="s">
        <v>1</v>
      </c>
      <c r="O20" s="134" t="s">
        <v>1</v>
      </c>
      <c r="P20" s="134">
        <v>132366.94</v>
      </c>
      <c r="Q20" s="235" t="s">
        <v>1426</v>
      </c>
      <c r="R20" s="235" t="s">
        <v>1594</v>
      </c>
      <c r="S20" s="235" t="s">
        <v>1594</v>
      </c>
      <c r="T20" s="235">
        <v>2020</v>
      </c>
    </row>
    <row r="21" spans="1:20" ht="22.5" customHeight="1">
      <c r="A21" s="129" t="s">
        <v>60</v>
      </c>
      <c r="B21" s="129" t="s">
        <v>1089</v>
      </c>
      <c r="C21" s="129" t="s">
        <v>61</v>
      </c>
      <c r="D21" s="235" t="s">
        <v>62</v>
      </c>
      <c r="E21" s="235" t="s">
        <v>10</v>
      </c>
      <c r="F21" s="235" t="s">
        <v>55</v>
      </c>
      <c r="G21" s="235" t="s">
        <v>32</v>
      </c>
      <c r="H21" s="235" t="s">
        <v>13</v>
      </c>
      <c r="I21" s="235" t="s">
        <v>15</v>
      </c>
      <c r="J21" s="235" t="s">
        <v>15</v>
      </c>
      <c r="K21" s="134">
        <v>1022799.5</v>
      </c>
      <c r="L21" s="134">
        <v>153477.98</v>
      </c>
      <c r="M21" s="134" t="s">
        <v>1</v>
      </c>
      <c r="N21" s="134" t="s">
        <v>1</v>
      </c>
      <c r="O21" s="134" t="s">
        <v>1</v>
      </c>
      <c r="P21" s="134">
        <v>869321.52</v>
      </c>
      <c r="Q21" s="235" t="s">
        <v>16</v>
      </c>
      <c r="R21" s="235" t="s">
        <v>17</v>
      </c>
      <c r="S21" s="235" t="s">
        <v>26</v>
      </c>
      <c r="T21" s="235">
        <v>2021</v>
      </c>
    </row>
    <row r="22" spans="1:20" ht="33.75" customHeight="1">
      <c r="A22" s="129" t="s">
        <v>63</v>
      </c>
      <c r="B22" s="129" t="s">
        <v>1090</v>
      </c>
      <c r="C22" s="129" t="s">
        <v>64</v>
      </c>
      <c r="D22" s="235" t="s">
        <v>62</v>
      </c>
      <c r="E22" s="235" t="s">
        <v>10</v>
      </c>
      <c r="F22" s="235" t="s">
        <v>55</v>
      </c>
      <c r="G22" s="235" t="s">
        <v>32</v>
      </c>
      <c r="H22" s="235" t="s">
        <v>13</v>
      </c>
      <c r="I22" s="235" t="s">
        <v>15</v>
      </c>
      <c r="J22" s="235" t="s">
        <v>15</v>
      </c>
      <c r="K22" s="134">
        <v>1102833.28</v>
      </c>
      <c r="L22" s="134">
        <v>165425</v>
      </c>
      <c r="M22" s="134" t="s">
        <v>1</v>
      </c>
      <c r="N22" s="134" t="s">
        <v>1</v>
      </c>
      <c r="O22" s="134" t="s">
        <v>1</v>
      </c>
      <c r="P22" s="134">
        <v>937408.28</v>
      </c>
      <c r="Q22" s="235" t="s">
        <v>27</v>
      </c>
      <c r="R22" s="235" t="s">
        <v>65</v>
      </c>
      <c r="S22" s="235" t="s">
        <v>66</v>
      </c>
      <c r="T22" s="235">
        <v>2022</v>
      </c>
    </row>
    <row r="23" spans="1:20" ht="24" customHeight="1">
      <c r="A23" s="129" t="s">
        <v>67</v>
      </c>
      <c r="B23" s="129" t="s">
        <v>1</v>
      </c>
      <c r="C23" s="129" t="s">
        <v>1802</v>
      </c>
      <c r="D23" s="235" t="s">
        <v>1</v>
      </c>
      <c r="E23" s="235" t="s">
        <v>1</v>
      </c>
      <c r="F23" s="235" t="s">
        <v>1</v>
      </c>
      <c r="G23" s="235" t="s">
        <v>1</v>
      </c>
      <c r="H23" s="235" t="s">
        <v>1</v>
      </c>
      <c r="I23" s="235" t="s">
        <v>1</v>
      </c>
      <c r="J23" s="235" t="s">
        <v>1</v>
      </c>
      <c r="K23" s="129" t="s">
        <v>1</v>
      </c>
      <c r="L23" s="129" t="s">
        <v>1</v>
      </c>
      <c r="M23" s="129" t="s">
        <v>1</v>
      </c>
      <c r="N23" s="129" t="s">
        <v>1</v>
      </c>
      <c r="O23" s="129" t="s">
        <v>1</v>
      </c>
      <c r="P23" s="129" t="s">
        <v>1</v>
      </c>
      <c r="Q23" s="235" t="s">
        <v>1</v>
      </c>
      <c r="R23" s="235" t="s">
        <v>1</v>
      </c>
      <c r="S23" s="235" t="s">
        <v>1</v>
      </c>
      <c r="T23" s="235" t="s">
        <v>1</v>
      </c>
    </row>
    <row r="24" spans="1:20" ht="56.25" customHeight="1">
      <c r="A24" s="129" t="s">
        <v>69</v>
      </c>
      <c r="B24" s="129" t="s">
        <v>1</v>
      </c>
      <c r="C24" s="129" t="s">
        <v>1803</v>
      </c>
      <c r="D24" s="235" t="s">
        <v>71</v>
      </c>
      <c r="E24" s="235" t="s">
        <v>1</v>
      </c>
      <c r="F24" s="235" t="s">
        <v>1</v>
      </c>
      <c r="G24" s="235" t="s">
        <v>1</v>
      </c>
      <c r="H24" s="235" t="s">
        <v>1</v>
      </c>
      <c r="I24" s="235" t="s">
        <v>1</v>
      </c>
      <c r="J24" s="235" t="s">
        <v>1</v>
      </c>
      <c r="K24" s="129" t="s">
        <v>1</v>
      </c>
      <c r="L24" s="129" t="s">
        <v>1</v>
      </c>
      <c r="M24" s="129" t="s">
        <v>1</v>
      </c>
      <c r="N24" s="129" t="s">
        <v>1</v>
      </c>
      <c r="O24" s="129" t="s">
        <v>1</v>
      </c>
      <c r="P24" s="129" t="s">
        <v>1</v>
      </c>
      <c r="Q24" s="235" t="s">
        <v>1</v>
      </c>
      <c r="R24" s="235" t="s">
        <v>1</v>
      </c>
      <c r="S24" s="235" t="s">
        <v>1</v>
      </c>
      <c r="T24" s="235" t="s">
        <v>1</v>
      </c>
    </row>
    <row r="25" spans="1:20" ht="22.5" customHeight="1">
      <c r="A25" s="129" t="s">
        <v>72</v>
      </c>
      <c r="B25" s="129" t="s">
        <v>1</v>
      </c>
      <c r="C25" s="129" t="s">
        <v>1804</v>
      </c>
      <c r="D25" s="235" t="s">
        <v>1</v>
      </c>
      <c r="E25" s="235" t="s">
        <v>1</v>
      </c>
      <c r="F25" s="235" t="s">
        <v>1</v>
      </c>
      <c r="G25" s="235" t="s">
        <v>1</v>
      </c>
      <c r="H25" s="235" t="s">
        <v>1</v>
      </c>
      <c r="I25" s="235" t="s">
        <v>1</v>
      </c>
      <c r="J25" s="235" t="s">
        <v>1</v>
      </c>
      <c r="K25" s="129" t="s">
        <v>1</v>
      </c>
      <c r="L25" s="129" t="s">
        <v>1</v>
      </c>
      <c r="M25" s="129" t="s">
        <v>1</v>
      </c>
      <c r="N25" s="129" t="s">
        <v>1</v>
      </c>
      <c r="O25" s="129" t="s">
        <v>1</v>
      </c>
      <c r="P25" s="129" t="s">
        <v>1</v>
      </c>
      <c r="Q25" s="235" t="s">
        <v>1</v>
      </c>
      <c r="R25" s="235" t="s">
        <v>1</v>
      </c>
      <c r="S25" s="235" t="s">
        <v>1</v>
      </c>
      <c r="T25" s="235" t="s">
        <v>1</v>
      </c>
    </row>
    <row r="26" spans="1:20" ht="15" customHeight="1">
      <c r="A26" s="129" t="s">
        <v>74</v>
      </c>
      <c r="B26" s="129" t="s">
        <v>1</v>
      </c>
      <c r="C26" s="129" t="s">
        <v>1805</v>
      </c>
      <c r="D26" s="235" t="s">
        <v>1</v>
      </c>
      <c r="E26" s="235" t="s">
        <v>1</v>
      </c>
      <c r="F26" s="235" t="s">
        <v>1</v>
      </c>
      <c r="G26" s="235" t="s">
        <v>1</v>
      </c>
      <c r="H26" s="235" t="s">
        <v>1</v>
      </c>
      <c r="I26" s="235" t="s">
        <v>1</v>
      </c>
      <c r="J26" s="235" t="s">
        <v>1</v>
      </c>
      <c r="K26" s="129" t="s">
        <v>1</v>
      </c>
      <c r="L26" s="129" t="s">
        <v>1</v>
      </c>
      <c r="M26" s="129" t="s">
        <v>1</v>
      </c>
      <c r="N26" s="129" t="s">
        <v>1</v>
      </c>
      <c r="O26" s="129" t="s">
        <v>1</v>
      </c>
      <c r="P26" s="129" t="s">
        <v>1</v>
      </c>
      <c r="Q26" s="235" t="s">
        <v>1</v>
      </c>
      <c r="R26" s="235" t="s">
        <v>1</v>
      </c>
      <c r="S26" s="235" t="s">
        <v>1</v>
      </c>
      <c r="T26" s="235" t="s">
        <v>1</v>
      </c>
    </row>
    <row r="27" spans="1:20" ht="22.5" customHeight="1">
      <c r="A27" s="129" t="s">
        <v>76</v>
      </c>
      <c r="B27" s="129" t="s">
        <v>1758</v>
      </c>
      <c r="C27" s="129" t="s">
        <v>77</v>
      </c>
      <c r="D27" s="235" t="s">
        <v>78</v>
      </c>
      <c r="E27" s="235" t="s">
        <v>79</v>
      </c>
      <c r="F27" s="235" t="s">
        <v>55</v>
      </c>
      <c r="G27" s="235" t="s">
        <v>80</v>
      </c>
      <c r="H27" s="235" t="s">
        <v>81</v>
      </c>
      <c r="I27" s="235" t="s">
        <v>14</v>
      </c>
      <c r="J27" s="235" t="s">
        <v>15</v>
      </c>
      <c r="K27" s="134">
        <v>3806140</v>
      </c>
      <c r="L27" s="134" t="s">
        <v>1</v>
      </c>
      <c r="M27" s="134">
        <v>570921</v>
      </c>
      <c r="N27" s="134" t="s">
        <v>1</v>
      </c>
      <c r="O27" s="134" t="s">
        <v>1</v>
      </c>
      <c r="P27" s="134">
        <v>3235219</v>
      </c>
      <c r="Q27" s="235" t="s">
        <v>82</v>
      </c>
      <c r="R27" s="235" t="s">
        <v>82</v>
      </c>
      <c r="S27" s="235" t="s">
        <v>17</v>
      </c>
      <c r="T27" s="235">
        <v>2018</v>
      </c>
    </row>
    <row r="28" spans="1:20" ht="22.5" customHeight="1">
      <c r="A28" s="129" t="s">
        <v>83</v>
      </c>
      <c r="B28" s="129" t="s">
        <v>1759</v>
      </c>
      <c r="C28" s="129" t="s">
        <v>84</v>
      </c>
      <c r="D28" s="235" t="s">
        <v>85</v>
      </c>
      <c r="E28" s="235" t="s">
        <v>79</v>
      </c>
      <c r="F28" s="235" t="s">
        <v>55</v>
      </c>
      <c r="G28" s="235" t="s">
        <v>80</v>
      </c>
      <c r="H28" s="235" t="s">
        <v>81</v>
      </c>
      <c r="I28" s="235" t="s">
        <v>14</v>
      </c>
      <c r="J28" s="235" t="s">
        <v>15</v>
      </c>
      <c r="K28" s="134">
        <v>2420000</v>
      </c>
      <c r="L28" s="134" t="s">
        <v>1</v>
      </c>
      <c r="M28" s="134">
        <v>363000</v>
      </c>
      <c r="N28" s="134" t="s">
        <v>1</v>
      </c>
      <c r="O28" s="134" t="s">
        <v>1</v>
      </c>
      <c r="P28" s="134">
        <v>2057000</v>
      </c>
      <c r="Q28" s="235" t="s">
        <v>82</v>
      </c>
      <c r="R28" s="235" t="s">
        <v>82</v>
      </c>
      <c r="S28" s="235" t="s">
        <v>125</v>
      </c>
      <c r="T28" s="235">
        <v>2018</v>
      </c>
    </row>
    <row r="29" spans="1:20" ht="22.5" customHeight="1">
      <c r="A29" s="129" t="s">
        <v>86</v>
      </c>
      <c r="B29" s="129" t="s">
        <v>1760</v>
      </c>
      <c r="C29" s="129" t="s">
        <v>87</v>
      </c>
      <c r="D29" s="235" t="s">
        <v>88</v>
      </c>
      <c r="E29" s="235" t="s">
        <v>79</v>
      </c>
      <c r="F29" s="235" t="s">
        <v>55</v>
      </c>
      <c r="G29" s="235" t="s">
        <v>80</v>
      </c>
      <c r="H29" s="235" t="s">
        <v>81</v>
      </c>
      <c r="I29" s="235" t="s">
        <v>14</v>
      </c>
      <c r="J29" s="235" t="s">
        <v>15</v>
      </c>
      <c r="K29" s="134">
        <v>913931</v>
      </c>
      <c r="L29" s="134" t="s">
        <v>1</v>
      </c>
      <c r="M29" s="134">
        <v>137090</v>
      </c>
      <c r="N29" s="134" t="s">
        <v>1</v>
      </c>
      <c r="O29" s="134" t="s">
        <v>1</v>
      </c>
      <c r="P29" s="134">
        <v>776841</v>
      </c>
      <c r="Q29" s="235" t="s">
        <v>82</v>
      </c>
      <c r="R29" s="235" t="s">
        <v>82</v>
      </c>
      <c r="S29" s="235" t="s">
        <v>18</v>
      </c>
      <c r="T29" s="235">
        <v>2018</v>
      </c>
    </row>
    <row r="30" spans="1:20" ht="22.5" customHeight="1">
      <c r="A30" s="129" t="s">
        <v>89</v>
      </c>
      <c r="B30" s="129" t="s">
        <v>1761</v>
      </c>
      <c r="C30" s="129" t="s">
        <v>90</v>
      </c>
      <c r="D30" s="235" t="s">
        <v>91</v>
      </c>
      <c r="E30" s="235" t="s">
        <v>79</v>
      </c>
      <c r="F30" s="235" t="s">
        <v>55</v>
      </c>
      <c r="G30" s="235" t="s">
        <v>80</v>
      </c>
      <c r="H30" s="235" t="s">
        <v>81</v>
      </c>
      <c r="I30" s="235" t="s">
        <v>14</v>
      </c>
      <c r="J30" s="235" t="s">
        <v>15</v>
      </c>
      <c r="K30" s="134">
        <v>5000000</v>
      </c>
      <c r="L30" s="134" t="s">
        <v>1</v>
      </c>
      <c r="M30" s="134">
        <v>750000</v>
      </c>
      <c r="N30" s="134" t="s">
        <v>1</v>
      </c>
      <c r="O30" s="134" t="s">
        <v>1</v>
      </c>
      <c r="P30" s="134">
        <v>4250000</v>
      </c>
      <c r="Q30" s="235" t="s">
        <v>82</v>
      </c>
      <c r="R30" s="235" t="s">
        <v>82</v>
      </c>
      <c r="S30" s="235" t="s">
        <v>120</v>
      </c>
      <c r="T30" s="235">
        <v>2018</v>
      </c>
    </row>
    <row r="31" spans="1:20" ht="22.5" customHeight="1">
      <c r="A31" s="129" t="s">
        <v>92</v>
      </c>
      <c r="B31" s="129" t="s">
        <v>1762</v>
      </c>
      <c r="C31" s="129" t="s">
        <v>93</v>
      </c>
      <c r="D31" s="235" t="s">
        <v>94</v>
      </c>
      <c r="E31" s="235" t="s">
        <v>79</v>
      </c>
      <c r="F31" s="235" t="s">
        <v>55</v>
      </c>
      <c r="G31" s="235" t="s">
        <v>80</v>
      </c>
      <c r="H31" s="235" t="s">
        <v>81</v>
      </c>
      <c r="I31" s="235" t="s">
        <v>14</v>
      </c>
      <c r="J31" s="235" t="s">
        <v>15</v>
      </c>
      <c r="K31" s="134">
        <v>4999500</v>
      </c>
      <c r="L31" s="134" t="s">
        <v>1</v>
      </c>
      <c r="M31" s="134">
        <v>749925</v>
      </c>
      <c r="N31" s="134" t="s">
        <v>1</v>
      </c>
      <c r="O31" s="134" t="s">
        <v>1</v>
      </c>
      <c r="P31" s="134">
        <v>4249575</v>
      </c>
      <c r="Q31" s="235" t="s">
        <v>82</v>
      </c>
      <c r="R31" s="235" t="s">
        <v>82</v>
      </c>
      <c r="S31" s="235" t="s">
        <v>17</v>
      </c>
      <c r="T31" s="235">
        <v>2018</v>
      </c>
    </row>
    <row r="32" spans="1:20" ht="22.5" customHeight="1">
      <c r="A32" s="129" t="s">
        <v>95</v>
      </c>
      <c r="B32" s="129" t="s">
        <v>1763</v>
      </c>
      <c r="C32" s="129" t="s">
        <v>96</v>
      </c>
      <c r="D32" s="235" t="s">
        <v>97</v>
      </c>
      <c r="E32" s="235" t="s">
        <v>79</v>
      </c>
      <c r="F32" s="235" t="s">
        <v>55</v>
      </c>
      <c r="G32" s="235" t="s">
        <v>80</v>
      </c>
      <c r="H32" s="235" t="s">
        <v>81</v>
      </c>
      <c r="I32" s="235" t="s">
        <v>14</v>
      </c>
      <c r="J32" s="235" t="s">
        <v>15</v>
      </c>
      <c r="K32" s="134">
        <v>3667441</v>
      </c>
      <c r="L32" s="134" t="s">
        <v>1</v>
      </c>
      <c r="M32" s="134">
        <v>550116</v>
      </c>
      <c r="N32" s="134" t="s">
        <v>1</v>
      </c>
      <c r="O32" s="134" t="s">
        <v>1</v>
      </c>
      <c r="P32" s="134">
        <v>3117325</v>
      </c>
      <c r="Q32" s="235" t="s">
        <v>82</v>
      </c>
      <c r="R32" s="235" t="s">
        <v>82</v>
      </c>
      <c r="S32" s="235" t="s">
        <v>125</v>
      </c>
      <c r="T32" s="235">
        <v>2018</v>
      </c>
    </row>
    <row r="33" spans="1:20" ht="22.5" customHeight="1">
      <c r="A33" s="129" t="s">
        <v>98</v>
      </c>
      <c r="B33" s="129" t="s">
        <v>1764</v>
      </c>
      <c r="C33" s="129" t="s">
        <v>99</v>
      </c>
      <c r="D33" s="235" t="s">
        <v>100</v>
      </c>
      <c r="E33" s="235" t="s">
        <v>79</v>
      </c>
      <c r="F33" s="235" t="s">
        <v>55</v>
      </c>
      <c r="G33" s="235" t="s">
        <v>80</v>
      </c>
      <c r="H33" s="235" t="s">
        <v>81</v>
      </c>
      <c r="I33" s="235" t="s">
        <v>14</v>
      </c>
      <c r="J33" s="235" t="s">
        <v>15</v>
      </c>
      <c r="K33" s="134">
        <v>5000000</v>
      </c>
      <c r="L33" s="134" t="s">
        <v>1</v>
      </c>
      <c r="M33" s="134">
        <v>750000</v>
      </c>
      <c r="N33" s="134" t="s">
        <v>1</v>
      </c>
      <c r="O33" s="134" t="s">
        <v>1</v>
      </c>
      <c r="P33" s="134">
        <v>4250000</v>
      </c>
      <c r="Q33" s="235" t="s">
        <v>82</v>
      </c>
      <c r="R33" s="235" t="s">
        <v>82</v>
      </c>
      <c r="S33" s="235" t="s">
        <v>125</v>
      </c>
      <c r="T33" s="235">
        <v>2018</v>
      </c>
    </row>
    <row r="34" spans="1:20" ht="22.5" customHeight="1">
      <c r="A34" s="129" t="s">
        <v>101</v>
      </c>
      <c r="B34" s="129" t="s">
        <v>1765</v>
      </c>
      <c r="C34" s="129" t="s">
        <v>102</v>
      </c>
      <c r="D34" s="235" t="s">
        <v>103</v>
      </c>
      <c r="E34" s="235" t="s">
        <v>79</v>
      </c>
      <c r="F34" s="235" t="s">
        <v>55</v>
      </c>
      <c r="G34" s="235" t="s">
        <v>80</v>
      </c>
      <c r="H34" s="235" t="s">
        <v>81</v>
      </c>
      <c r="I34" s="235" t="s">
        <v>14</v>
      </c>
      <c r="J34" s="235" t="s">
        <v>15</v>
      </c>
      <c r="K34" s="134">
        <v>3905820</v>
      </c>
      <c r="L34" s="134" t="s">
        <v>1</v>
      </c>
      <c r="M34" s="134">
        <v>585873</v>
      </c>
      <c r="N34" s="134" t="s">
        <v>1</v>
      </c>
      <c r="O34" s="134" t="s">
        <v>1</v>
      </c>
      <c r="P34" s="134">
        <v>3319947</v>
      </c>
      <c r="Q34" s="235" t="s">
        <v>82</v>
      </c>
      <c r="R34" s="235" t="s">
        <v>82</v>
      </c>
      <c r="S34" s="235" t="s">
        <v>120</v>
      </c>
      <c r="T34" s="235">
        <v>2018</v>
      </c>
    </row>
    <row r="35" spans="1:20" ht="56.25" customHeight="1">
      <c r="A35" s="129" t="s">
        <v>104</v>
      </c>
      <c r="B35" s="129" t="s">
        <v>1766</v>
      </c>
      <c r="C35" s="129" t="s">
        <v>1771</v>
      </c>
      <c r="D35" s="235" t="s">
        <v>62</v>
      </c>
      <c r="E35" s="235" t="s">
        <v>10</v>
      </c>
      <c r="F35" s="235" t="s">
        <v>55</v>
      </c>
      <c r="G35" s="235" t="s">
        <v>106</v>
      </c>
      <c r="H35" s="235" t="s">
        <v>81</v>
      </c>
      <c r="I35" s="235" t="s">
        <v>14</v>
      </c>
      <c r="J35" s="235" t="s">
        <v>15</v>
      </c>
      <c r="K35" s="134">
        <v>14400556</v>
      </c>
      <c r="L35" s="134">
        <v>1080041</v>
      </c>
      <c r="M35" s="134">
        <v>1080041</v>
      </c>
      <c r="N35" s="134" t="s">
        <v>1</v>
      </c>
      <c r="O35" s="134" t="s">
        <v>1</v>
      </c>
      <c r="P35" s="134">
        <v>12240473</v>
      </c>
      <c r="Q35" s="235" t="s">
        <v>17</v>
      </c>
      <c r="R35" s="235" t="s">
        <v>65</v>
      </c>
      <c r="S35" s="235" t="s">
        <v>107</v>
      </c>
      <c r="T35" s="235">
        <v>2022</v>
      </c>
    </row>
    <row r="36" spans="1:20" ht="45" customHeight="1">
      <c r="A36" s="129" t="s">
        <v>108</v>
      </c>
      <c r="B36" s="129" t="s">
        <v>1767</v>
      </c>
      <c r="C36" s="129" t="s">
        <v>1773</v>
      </c>
      <c r="D36" s="235" t="s">
        <v>62</v>
      </c>
      <c r="E36" s="235" t="s">
        <v>10</v>
      </c>
      <c r="F36" s="235" t="s">
        <v>55</v>
      </c>
      <c r="G36" s="235" t="s">
        <v>106</v>
      </c>
      <c r="H36" s="235" t="s">
        <v>81</v>
      </c>
      <c r="I36" s="235" t="s">
        <v>14</v>
      </c>
      <c r="J36" s="235" t="s">
        <v>15</v>
      </c>
      <c r="K36" s="136">
        <v>3121314</v>
      </c>
      <c r="L36" s="137">
        <v>234098</v>
      </c>
      <c r="M36" s="137">
        <v>234098</v>
      </c>
      <c r="N36" s="134"/>
      <c r="O36" s="134"/>
      <c r="P36" s="138">
        <v>2653117</v>
      </c>
      <c r="Q36" s="235" t="s">
        <v>17</v>
      </c>
      <c r="R36" s="235" t="s">
        <v>65</v>
      </c>
      <c r="S36" s="235" t="s">
        <v>107</v>
      </c>
      <c r="T36" s="235">
        <v>2022</v>
      </c>
    </row>
    <row r="37" spans="1:20" ht="24.75" customHeight="1">
      <c r="A37" s="129" t="s">
        <v>109</v>
      </c>
      <c r="B37" s="129" t="s">
        <v>1768</v>
      </c>
      <c r="C37" s="129" t="s">
        <v>1770</v>
      </c>
      <c r="D37" s="235" t="s">
        <v>62</v>
      </c>
      <c r="E37" s="235" t="s">
        <v>10</v>
      </c>
      <c r="F37" s="235" t="s">
        <v>55</v>
      </c>
      <c r="G37" s="235" t="s">
        <v>106</v>
      </c>
      <c r="H37" s="235" t="s">
        <v>81</v>
      </c>
      <c r="I37" s="235" t="s">
        <v>14</v>
      </c>
      <c r="J37" s="235" t="s">
        <v>15</v>
      </c>
      <c r="K37" s="248">
        <v>3917393</v>
      </c>
      <c r="L37" s="249">
        <v>293805</v>
      </c>
      <c r="M37" s="249">
        <v>293804</v>
      </c>
      <c r="N37" s="184"/>
      <c r="O37" s="184"/>
      <c r="P37" s="250">
        <v>3329784</v>
      </c>
      <c r="Q37" s="235" t="s">
        <v>17</v>
      </c>
      <c r="R37" s="235" t="s">
        <v>65</v>
      </c>
      <c r="S37" s="235" t="s">
        <v>107</v>
      </c>
      <c r="T37" s="235">
        <v>2022</v>
      </c>
    </row>
    <row r="38" spans="1:20" ht="22.5" customHeight="1">
      <c r="A38" s="129" t="s">
        <v>110</v>
      </c>
      <c r="B38" s="129" t="s">
        <v>1769</v>
      </c>
      <c r="C38" s="129" t="s">
        <v>1772</v>
      </c>
      <c r="D38" s="235" t="s">
        <v>62</v>
      </c>
      <c r="E38" s="235" t="s">
        <v>10</v>
      </c>
      <c r="F38" s="235" t="s">
        <v>55</v>
      </c>
      <c r="G38" s="235" t="s">
        <v>106</v>
      </c>
      <c r="H38" s="235" t="s">
        <v>81</v>
      </c>
      <c r="I38" s="235" t="s">
        <v>14</v>
      </c>
      <c r="J38" s="235" t="s">
        <v>15</v>
      </c>
      <c r="K38" s="222">
        <v>3601926</v>
      </c>
      <c r="L38" s="222">
        <v>270145</v>
      </c>
      <c r="M38" s="222">
        <v>270144</v>
      </c>
      <c r="N38" s="184"/>
      <c r="O38" s="184"/>
      <c r="P38" s="250">
        <v>3061637</v>
      </c>
      <c r="Q38" s="235" t="s">
        <v>17</v>
      </c>
      <c r="R38" s="235" t="s">
        <v>65</v>
      </c>
      <c r="S38" s="235" t="s">
        <v>107</v>
      </c>
      <c r="T38" s="235">
        <v>2022</v>
      </c>
    </row>
    <row r="39" spans="1:20" ht="33.75" customHeight="1">
      <c r="A39" s="129" t="s">
        <v>112</v>
      </c>
      <c r="B39" s="129" t="s">
        <v>1</v>
      </c>
      <c r="C39" s="129" t="s">
        <v>1806</v>
      </c>
      <c r="D39" s="235" t="s">
        <v>114</v>
      </c>
      <c r="E39" s="235" t="s">
        <v>1</v>
      </c>
      <c r="F39" s="235" t="s">
        <v>1</v>
      </c>
      <c r="G39" s="235" t="s">
        <v>1</v>
      </c>
      <c r="H39" s="235" t="s">
        <v>1</v>
      </c>
      <c r="I39" s="235" t="s">
        <v>1</v>
      </c>
      <c r="J39" s="235" t="s">
        <v>1</v>
      </c>
      <c r="K39" s="134" t="s">
        <v>1</v>
      </c>
      <c r="L39" s="134" t="s">
        <v>1</v>
      </c>
      <c r="M39" s="134" t="s">
        <v>1</v>
      </c>
      <c r="N39" s="134" t="s">
        <v>1</v>
      </c>
      <c r="O39" s="134" t="s">
        <v>1</v>
      </c>
      <c r="P39" s="134" t="s">
        <v>1</v>
      </c>
      <c r="Q39" s="235" t="s">
        <v>1</v>
      </c>
      <c r="R39" s="235" t="s">
        <v>1</v>
      </c>
      <c r="S39" s="235" t="s">
        <v>1</v>
      </c>
      <c r="T39" s="235" t="s">
        <v>1</v>
      </c>
    </row>
    <row r="40" spans="1:20" ht="22.5" customHeight="1">
      <c r="A40" s="129" t="s">
        <v>115</v>
      </c>
      <c r="B40" s="129" t="s">
        <v>1</v>
      </c>
      <c r="C40" s="129" t="s">
        <v>1807</v>
      </c>
      <c r="D40" s="235" t="s">
        <v>1</v>
      </c>
      <c r="E40" s="235" t="s">
        <v>1</v>
      </c>
      <c r="F40" s="235" t="s">
        <v>1</v>
      </c>
      <c r="G40" s="235" t="s">
        <v>1</v>
      </c>
      <c r="H40" s="235" t="s">
        <v>1</v>
      </c>
      <c r="I40" s="235" t="s">
        <v>1</v>
      </c>
      <c r="J40" s="235" t="s">
        <v>1</v>
      </c>
      <c r="K40" s="134" t="s">
        <v>1</v>
      </c>
      <c r="L40" s="134" t="s">
        <v>1</v>
      </c>
      <c r="M40" s="134" t="s">
        <v>1</v>
      </c>
      <c r="N40" s="134"/>
      <c r="O40" s="134"/>
      <c r="P40" s="134" t="s">
        <v>1</v>
      </c>
      <c r="Q40" s="235" t="s">
        <v>1</v>
      </c>
      <c r="R40" s="235" t="s">
        <v>1</v>
      </c>
      <c r="S40" s="235" t="s">
        <v>1</v>
      </c>
      <c r="T40" s="235" t="s">
        <v>1</v>
      </c>
    </row>
    <row r="41" spans="1:20" ht="22.5" customHeight="1">
      <c r="A41" s="129" t="s">
        <v>117</v>
      </c>
      <c r="B41" s="129" t="s">
        <v>1095</v>
      </c>
      <c r="C41" s="129" t="s">
        <v>118</v>
      </c>
      <c r="D41" s="235" t="s">
        <v>9</v>
      </c>
      <c r="E41" s="235" t="s">
        <v>10</v>
      </c>
      <c r="F41" s="235" t="s">
        <v>11</v>
      </c>
      <c r="G41" s="235" t="s">
        <v>119</v>
      </c>
      <c r="H41" s="235" t="s">
        <v>13</v>
      </c>
      <c r="I41" s="235" t="s">
        <v>14</v>
      </c>
      <c r="J41" s="235" t="s">
        <v>15</v>
      </c>
      <c r="K41" s="184">
        <v>1441793.38</v>
      </c>
      <c r="L41" s="184">
        <v>108134.52</v>
      </c>
      <c r="M41" s="184">
        <v>108134.52</v>
      </c>
      <c r="N41" s="184"/>
      <c r="O41" s="184"/>
      <c r="P41" s="184">
        <v>1225524.36</v>
      </c>
      <c r="Q41" s="235" t="s">
        <v>120</v>
      </c>
      <c r="R41" s="235" t="s">
        <v>18</v>
      </c>
      <c r="S41" s="235" t="s">
        <v>26</v>
      </c>
      <c r="T41" s="235">
        <v>2020</v>
      </c>
    </row>
    <row r="42" spans="1:20" ht="22.5" customHeight="1">
      <c r="A42" s="129" t="s">
        <v>121</v>
      </c>
      <c r="B42" s="129" t="s">
        <v>1096</v>
      </c>
      <c r="C42" s="129" t="s">
        <v>122</v>
      </c>
      <c r="D42" s="235" t="s">
        <v>62</v>
      </c>
      <c r="E42" s="235" t="s">
        <v>79</v>
      </c>
      <c r="F42" s="235" t="s">
        <v>55</v>
      </c>
      <c r="G42" s="235" t="s">
        <v>123</v>
      </c>
      <c r="H42" s="235" t="s">
        <v>13</v>
      </c>
      <c r="I42" s="235" t="s">
        <v>14</v>
      </c>
      <c r="J42" s="235" t="s">
        <v>15</v>
      </c>
      <c r="K42" s="184">
        <v>2744157.38</v>
      </c>
      <c r="L42" s="184">
        <v>411623.61</v>
      </c>
      <c r="M42" s="184"/>
      <c r="N42" s="184"/>
      <c r="O42" s="184"/>
      <c r="P42" s="307">
        <v>2332533.77</v>
      </c>
      <c r="Q42" s="235" t="s">
        <v>25</v>
      </c>
      <c r="R42" s="235" t="s">
        <v>124</v>
      </c>
      <c r="S42" s="235" t="s">
        <v>125</v>
      </c>
      <c r="T42" s="235">
        <v>2020</v>
      </c>
    </row>
    <row r="43" spans="1:20" ht="22.5" customHeight="1">
      <c r="A43" s="129" t="s">
        <v>126</v>
      </c>
      <c r="B43" s="129" t="s">
        <v>1792</v>
      </c>
      <c r="C43" s="129" t="s">
        <v>127</v>
      </c>
      <c r="D43" s="235" t="s">
        <v>128</v>
      </c>
      <c r="E43" s="235" t="s">
        <v>79</v>
      </c>
      <c r="F43" s="235" t="s">
        <v>55</v>
      </c>
      <c r="G43" s="235" t="s">
        <v>80</v>
      </c>
      <c r="H43" s="235" t="s">
        <v>81</v>
      </c>
      <c r="I43" s="235" t="s">
        <v>14</v>
      </c>
      <c r="J43" s="235" t="s">
        <v>15</v>
      </c>
      <c r="K43" s="251">
        <v>4995366</v>
      </c>
      <c r="L43" s="252"/>
      <c r="M43" s="252">
        <v>749305</v>
      </c>
      <c r="N43" s="184"/>
      <c r="O43" s="184"/>
      <c r="P43" s="252">
        <v>4246061</v>
      </c>
      <c r="Q43" s="235" t="s">
        <v>82</v>
      </c>
      <c r="R43" s="235" t="s">
        <v>82</v>
      </c>
      <c r="S43" s="235" t="s">
        <v>1</v>
      </c>
      <c r="T43" s="235">
        <v>2018</v>
      </c>
    </row>
    <row r="44" spans="1:20" ht="45" customHeight="1">
      <c r="A44" s="129" t="s">
        <v>129</v>
      </c>
      <c r="B44" s="129" t="s">
        <v>1097</v>
      </c>
      <c r="C44" s="253" t="s">
        <v>1595</v>
      </c>
      <c r="D44" s="235" t="s">
        <v>62</v>
      </c>
      <c r="E44" s="235" t="s">
        <v>10</v>
      </c>
      <c r="F44" s="235" t="s">
        <v>55</v>
      </c>
      <c r="G44" s="235" t="s">
        <v>130</v>
      </c>
      <c r="H44" s="235" t="s">
        <v>13</v>
      </c>
      <c r="I44" s="235" t="s">
        <v>14</v>
      </c>
      <c r="J44" s="235" t="s">
        <v>15</v>
      </c>
      <c r="K44" s="184">
        <v>1768128.79</v>
      </c>
      <c r="L44" s="184">
        <v>132609.9</v>
      </c>
      <c r="M44" s="184">
        <v>132609.89</v>
      </c>
      <c r="N44" s="184"/>
      <c r="O44" s="184"/>
      <c r="P44" s="184">
        <v>1502909</v>
      </c>
      <c r="Q44" s="235" t="s">
        <v>1427</v>
      </c>
      <c r="R44" s="235" t="s">
        <v>107</v>
      </c>
      <c r="S44" s="235" t="s">
        <v>66</v>
      </c>
      <c r="T44" s="235">
        <v>2022</v>
      </c>
    </row>
    <row r="45" spans="1:20" ht="22.5" customHeight="1">
      <c r="A45" s="129" t="s">
        <v>131</v>
      </c>
      <c r="B45" s="129" t="s">
        <v>1098</v>
      </c>
      <c r="C45" s="129" t="s">
        <v>132</v>
      </c>
      <c r="D45" s="235" t="s">
        <v>62</v>
      </c>
      <c r="E45" s="235" t="s">
        <v>10</v>
      </c>
      <c r="F45" s="235" t="s">
        <v>55</v>
      </c>
      <c r="G45" s="235" t="s">
        <v>130</v>
      </c>
      <c r="H45" s="235" t="s">
        <v>13</v>
      </c>
      <c r="I45" s="235" t="s">
        <v>14</v>
      </c>
      <c r="J45" s="235" t="s">
        <v>15</v>
      </c>
      <c r="K45" s="184">
        <v>3004384.98</v>
      </c>
      <c r="L45" s="184">
        <v>150219.25</v>
      </c>
      <c r="M45" s="184">
        <v>300438.5</v>
      </c>
      <c r="N45" s="184"/>
      <c r="O45" s="184"/>
      <c r="P45" s="184">
        <v>2553727.23</v>
      </c>
      <c r="Q45" s="235" t="s">
        <v>120</v>
      </c>
      <c r="R45" s="235" t="s">
        <v>25</v>
      </c>
      <c r="S45" s="235" t="s">
        <v>25</v>
      </c>
      <c r="T45" s="235">
        <v>2020</v>
      </c>
    </row>
    <row r="46" spans="1:20" ht="22.5" customHeight="1">
      <c r="A46" s="129" t="s">
        <v>133</v>
      </c>
      <c r="B46" s="129" t="s">
        <v>1099</v>
      </c>
      <c r="C46" s="129" t="s">
        <v>134</v>
      </c>
      <c r="D46" s="235" t="s">
        <v>62</v>
      </c>
      <c r="E46" s="235" t="s">
        <v>10</v>
      </c>
      <c r="F46" s="235" t="s">
        <v>55</v>
      </c>
      <c r="G46" s="235" t="s">
        <v>130</v>
      </c>
      <c r="H46" s="235" t="s">
        <v>13</v>
      </c>
      <c r="I46" s="235" t="s">
        <v>14</v>
      </c>
      <c r="J46" s="235" t="s">
        <v>15</v>
      </c>
      <c r="K46" s="184">
        <v>2026711</v>
      </c>
      <c r="L46" s="184">
        <v>152004</v>
      </c>
      <c r="M46" s="184">
        <v>152003</v>
      </c>
      <c r="N46" s="184"/>
      <c r="O46" s="184"/>
      <c r="P46" s="184">
        <v>1722704</v>
      </c>
      <c r="Q46" s="235" t="s">
        <v>26</v>
      </c>
      <c r="R46" s="235" t="s">
        <v>27</v>
      </c>
      <c r="S46" s="235" t="s">
        <v>27</v>
      </c>
      <c r="T46" s="235">
        <v>2021</v>
      </c>
    </row>
    <row r="47" spans="1:20" ht="33.75" customHeight="1">
      <c r="A47" s="129" t="s">
        <v>135</v>
      </c>
      <c r="B47" s="129" t="s">
        <v>1100</v>
      </c>
      <c r="C47" s="129" t="s">
        <v>136</v>
      </c>
      <c r="D47" s="235" t="s">
        <v>62</v>
      </c>
      <c r="E47" s="235" t="s">
        <v>10</v>
      </c>
      <c r="F47" s="235" t="s">
        <v>55</v>
      </c>
      <c r="G47" s="235" t="s">
        <v>130</v>
      </c>
      <c r="H47" s="235" t="s">
        <v>13</v>
      </c>
      <c r="I47" s="235" t="s">
        <v>14</v>
      </c>
      <c r="J47" s="235" t="s">
        <v>15</v>
      </c>
      <c r="K47" s="184">
        <v>2026130.63</v>
      </c>
      <c r="L47" s="184">
        <v>101306.54</v>
      </c>
      <c r="M47" s="184">
        <v>202613.06</v>
      </c>
      <c r="N47" s="184"/>
      <c r="O47" s="184"/>
      <c r="P47" s="184">
        <v>1722211.03</v>
      </c>
      <c r="Q47" s="235" t="s">
        <v>120</v>
      </c>
      <c r="R47" s="235" t="s">
        <v>25</v>
      </c>
      <c r="S47" s="235" t="s">
        <v>25</v>
      </c>
      <c r="T47" s="235">
        <v>2019</v>
      </c>
    </row>
    <row r="48" spans="1:20" ht="36.75" customHeight="1">
      <c r="A48" s="129" t="s">
        <v>137</v>
      </c>
      <c r="B48" s="129" t="s">
        <v>1101</v>
      </c>
      <c r="C48" s="129" t="s">
        <v>138</v>
      </c>
      <c r="D48" s="235" t="s">
        <v>62</v>
      </c>
      <c r="E48" s="235" t="s">
        <v>10</v>
      </c>
      <c r="F48" s="235" t="s">
        <v>55</v>
      </c>
      <c r="G48" s="235" t="s">
        <v>130</v>
      </c>
      <c r="H48" s="235" t="s">
        <v>13</v>
      </c>
      <c r="I48" s="235" t="s">
        <v>14</v>
      </c>
      <c r="J48" s="235" t="s">
        <v>15</v>
      </c>
      <c r="K48" s="184">
        <v>5808711</v>
      </c>
      <c r="L48" s="184">
        <v>435654</v>
      </c>
      <c r="M48" s="184">
        <v>435653</v>
      </c>
      <c r="N48" s="184"/>
      <c r="O48" s="184"/>
      <c r="P48" s="223">
        <v>4937404</v>
      </c>
      <c r="Q48" s="235" t="s">
        <v>120</v>
      </c>
      <c r="R48" s="235" t="s">
        <v>25</v>
      </c>
      <c r="S48" s="235" t="s">
        <v>25</v>
      </c>
      <c r="T48" s="235">
        <v>2019</v>
      </c>
    </row>
    <row r="49" spans="1:20" ht="22.5" customHeight="1">
      <c r="A49" s="129" t="s">
        <v>139</v>
      </c>
      <c r="B49" s="129" t="s">
        <v>1102</v>
      </c>
      <c r="C49" s="129" t="s">
        <v>140</v>
      </c>
      <c r="D49" s="235" t="s">
        <v>62</v>
      </c>
      <c r="E49" s="235" t="s">
        <v>10</v>
      </c>
      <c r="F49" s="235" t="s">
        <v>55</v>
      </c>
      <c r="G49" s="235" t="s">
        <v>130</v>
      </c>
      <c r="H49" s="235" t="s">
        <v>13</v>
      </c>
      <c r="I49" s="235" t="s">
        <v>14</v>
      </c>
      <c r="J49" s="235" t="s">
        <v>15</v>
      </c>
      <c r="K49" s="134">
        <v>5572867</v>
      </c>
      <c r="L49" s="134">
        <v>417965</v>
      </c>
      <c r="M49" s="134">
        <v>417965</v>
      </c>
      <c r="N49" s="134"/>
      <c r="O49" s="134"/>
      <c r="P49" s="285">
        <v>4736937</v>
      </c>
      <c r="Q49" s="235" t="s">
        <v>120</v>
      </c>
      <c r="R49" s="235" t="s">
        <v>25</v>
      </c>
      <c r="S49" s="235" t="s">
        <v>1839</v>
      </c>
      <c r="T49" s="235">
        <v>2020</v>
      </c>
    </row>
    <row r="50" spans="1:36" s="130" customFormat="1" ht="36" customHeight="1">
      <c r="A50" s="129" t="s">
        <v>1717</v>
      </c>
      <c r="B50" s="129" t="s">
        <v>1794</v>
      </c>
      <c r="C50" s="235" t="s">
        <v>1675</v>
      </c>
      <c r="D50" s="235" t="s">
        <v>1676</v>
      </c>
      <c r="E50" s="235" t="s">
        <v>213</v>
      </c>
      <c r="F50" s="235" t="s">
        <v>59</v>
      </c>
      <c r="G50" s="235" t="s">
        <v>1690</v>
      </c>
      <c r="H50" s="235" t="s">
        <v>81</v>
      </c>
      <c r="I50" s="235" t="s">
        <v>14</v>
      </c>
      <c r="J50" s="235" t="s">
        <v>15</v>
      </c>
      <c r="K50" s="128">
        <v>474118</v>
      </c>
      <c r="L50" s="128">
        <v>71118</v>
      </c>
      <c r="M50" s="129" t="s">
        <v>1</v>
      </c>
      <c r="N50" s="129" t="s">
        <v>1</v>
      </c>
      <c r="O50" s="129" t="s">
        <v>1</v>
      </c>
      <c r="P50" s="128">
        <v>403000</v>
      </c>
      <c r="Q50" s="235" t="s">
        <v>1786</v>
      </c>
      <c r="R50" s="235" t="s">
        <v>1787</v>
      </c>
      <c r="S50" s="235" t="s">
        <v>1788</v>
      </c>
      <c r="T50" s="235">
        <v>2016</v>
      </c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</row>
    <row r="51" spans="1:20" ht="33.75" customHeight="1">
      <c r="A51" s="129" t="s">
        <v>141</v>
      </c>
      <c r="B51" s="129" t="s">
        <v>1103</v>
      </c>
      <c r="C51" s="129" t="s">
        <v>142</v>
      </c>
      <c r="D51" s="235" t="s">
        <v>62</v>
      </c>
      <c r="E51" s="235" t="s">
        <v>10</v>
      </c>
      <c r="F51" s="235" t="s">
        <v>55</v>
      </c>
      <c r="G51" s="235" t="s">
        <v>130</v>
      </c>
      <c r="H51" s="235" t="s">
        <v>13</v>
      </c>
      <c r="I51" s="235" t="s">
        <v>14</v>
      </c>
      <c r="J51" s="235" t="s">
        <v>15</v>
      </c>
      <c r="K51" s="184">
        <v>2278717.74</v>
      </c>
      <c r="L51" s="184">
        <v>170903.84</v>
      </c>
      <c r="M51" s="184">
        <v>170903.83</v>
      </c>
      <c r="N51" s="184"/>
      <c r="O51" s="184"/>
      <c r="P51" s="184">
        <v>1936910.07</v>
      </c>
      <c r="Q51" s="235" t="s">
        <v>120</v>
      </c>
      <c r="R51" s="235" t="s">
        <v>25</v>
      </c>
      <c r="S51" s="235" t="s">
        <v>25</v>
      </c>
      <c r="T51" s="235">
        <v>2019</v>
      </c>
    </row>
    <row r="52" spans="1:20" ht="22.5" customHeight="1">
      <c r="A52" s="129" t="s">
        <v>143</v>
      </c>
      <c r="B52" s="129" t="s">
        <v>1104</v>
      </c>
      <c r="C52" s="129" t="s">
        <v>144</v>
      </c>
      <c r="D52" s="235" t="s">
        <v>62</v>
      </c>
      <c r="E52" s="235" t="s">
        <v>10</v>
      </c>
      <c r="F52" s="235" t="s">
        <v>55</v>
      </c>
      <c r="G52" s="235" t="s">
        <v>130</v>
      </c>
      <c r="H52" s="235" t="s">
        <v>13</v>
      </c>
      <c r="I52" s="235" t="s">
        <v>14</v>
      </c>
      <c r="J52" s="235" t="s">
        <v>15</v>
      </c>
      <c r="K52" s="184">
        <v>1158480</v>
      </c>
      <c r="L52" s="184">
        <v>86886</v>
      </c>
      <c r="M52" s="184">
        <v>86886</v>
      </c>
      <c r="N52" s="184"/>
      <c r="O52" s="184"/>
      <c r="P52" s="184">
        <v>984708</v>
      </c>
      <c r="Q52" s="235" t="s">
        <v>26</v>
      </c>
      <c r="R52" s="337" t="s">
        <v>1618</v>
      </c>
      <c r="S52" s="337" t="s">
        <v>1618</v>
      </c>
      <c r="T52" s="235">
        <v>2021</v>
      </c>
    </row>
    <row r="53" spans="1:20" ht="45" customHeight="1">
      <c r="A53" s="129" t="s">
        <v>145</v>
      </c>
      <c r="B53" s="129" t="s">
        <v>1105</v>
      </c>
      <c r="C53" s="253" t="s">
        <v>1597</v>
      </c>
      <c r="D53" s="235" t="s">
        <v>62</v>
      </c>
      <c r="E53" s="235" t="s">
        <v>10</v>
      </c>
      <c r="F53" s="235" t="s">
        <v>55</v>
      </c>
      <c r="G53" s="235" t="s">
        <v>130</v>
      </c>
      <c r="H53" s="235" t="s">
        <v>13</v>
      </c>
      <c r="I53" s="235" t="s">
        <v>14</v>
      </c>
      <c r="J53" s="235" t="s">
        <v>15</v>
      </c>
      <c r="K53" s="184">
        <v>5792400</v>
      </c>
      <c r="L53" s="184">
        <v>434430</v>
      </c>
      <c r="M53" s="184">
        <v>434430</v>
      </c>
      <c r="N53" s="184"/>
      <c r="O53" s="184"/>
      <c r="P53" s="184">
        <v>4923540</v>
      </c>
      <c r="Q53" s="235" t="s">
        <v>26</v>
      </c>
      <c r="R53" s="235" t="s">
        <v>27</v>
      </c>
      <c r="S53" s="235" t="s">
        <v>1596</v>
      </c>
      <c r="T53" s="235">
        <v>2021</v>
      </c>
    </row>
    <row r="54" spans="1:20" ht="45" customHeight="1">
      <c r="A54" s="129" t="s">
        <v>1598</v>
      </c>
      <c r="B54" s="129" t="s">
        <v>1599</v>
      </c>
      <c r="C54" s="129" t="s">
        <v>1600</v>
      </c>
      <c r="D54" s="235" t="s">
        <v>62</v>
      </c>
      <c r="E54" s="235" t="s">
        <v>10</v>
      </c>
      <c r="F54" s="235" t="s">
        <v>55</v>
      </c>
      <c r="G54" s="235" t="s">
        <v>130</v>
      </c>
      <c r="H54" s="235" t="s">
        <v>13</v>
      </c>
      <c r="I54" s="235" t="s">
        <v>14</v>
      </c>
      <c r="J54" s="235" t="s">
        <v>15</v>
      </c>
      <c r="K54" s="184">
        <f>SUM(L54+M54+P54)</f>
        <v>671252.8</v>
      </c>
      <c r="L54" s="254">
        <v>50343.96</v>
      </c>
      <c r="M54" s="254">
        <v>50343.96</v>
      </c>
      <c r="N54" s="184"/>
      <c r="O54" s="184"/>
      <c r="P54" s="184">
        <v>570564.88</v>
      </c>
      <c r="Q54" s="235" t="s">
        <v>26</v>
      </c>
      <c r="R54" s="235" t="s">
        <v>27</v>
      </c>
      <c r="S54" s="235" t="s">
        <v>27</v>
      </c>
      <c r="T54" s="235">
        <v>2021</v>
      </c>
    </row>
    <row r="55" spans="1:20" ht="33.75" customHeight="1">
      <c r="A55" s="129" t="s">
        <v>146</v>
      </c>
      <c r="B55" s="129" t="s">
        <v>1601</v>
      </c>
      <c r="C55" s="129" t="s">
        <v>1602</v>
      </c>
      <c r="D55" s="235" t="s">
        <v>62</v>
      </c>
      <c r="E55" s="235" t="s">
        <v>10</v>
      </c>
      <c r="F55" s="235" t="s">
        <v>55</v>
      </c>
      <c r="G55" s="235" t="s">
        <v>130</v>
      </c>
      <c r="H55" s="235" t="s">
        <v>13</v>
      </c>
      <c r="I55" s="235" t="s">
        <v>14</v>
      </c>
      <c r="J55" s="235" t="s">
        <v>15</v>
      </c>
      <c r="K55" s="255">
        <v>8070022.38</v>
      </c>
      <c r="L55" s="255">
        <v>627057.8</v>
      </c>
      <c r="M55" s="255">
        <v>603483.62</v>
      </c>
      <c r="N55" s="255"/>
      <c r="O55" s="255"/>
      <c r="P55" s="255">
        <v>6839480.96</v>
      </c>
      <c r="Q55" s="235" t="s">
        <v>26</v>
      </c>
      <c r="R55" s="337" t="s">
        <v>1618</v>
      </c>
      <c r="S55" s="337" t="s">
        <v>1618</v>
      </c>
      <c r="T55" s="337">
        <v>2022</v>
      </c>
    </row>
    <row r="56" spans="1:20" ht="22.5" customHeight="1">
      <c r="A56" s="129" t="s">
        <v>147</v>
      </c>
      <c r="B56" s="129" t="s">
        <v>1106</v>
      </c>
      <c r="C56" s="129" t="s">
        <v>148</v>
      </c>
      <c r="D56" s="235" t="s">
        <v>9</v>
      </c>
      <c r="E56" s="235" t="s">
        <v>10</v>
      </c>
      <c r="F56" s="235" t="s">
        <v>11</v>
      </c>
      <c r="G56" s="235" t="s">
        <v>12</v>
      </c>
      <c r="H56" s="235" t="s">
        <v>13</v>
      </c>
      <c r="I56" s="235" t="s">
        <v>14</v>
      </c>
      <c r="J56" s="235" t="s">
        <v>15</v>
      </c>
      <c r="K56" s="184">
        <v>1768907.29</v>
      </c>
      <c r="L56" s="184">
        <v>132668.05</v>
      </c>
      <c r="M56" s="184">
        <v>132668.05</v>
      </c>
      <c r="N56" s="184"/>
      <c r="O56" s="184"/>
      <c r="P56" s="184">
        <v>1503571.19</v>
      </c>
      <c r="Q56" s="235" t="s">
        <v>25</v>
      </c>
      <c r="R56" s="235" t="s">
        <v>124</v>
      </c>
      <c r="S56" s="235" t="s">
        <v>125</v>
      </c>
      <c r="T56" s="235">
        <v>2019</v>
      </c>
    </row>
    <row r="57" spans="1:20" ht="45" customHeight="1">
      <c r="A57" s="129" t="s">
        <v>149</v>
      </c>
      <c r="B57" s="129" t="s">
        <v>1107</v>
      </c>
      <c r="C57" s="129" t="s">
        <v>150</v>
      </c>
      <c r="D57" s="235" t="s">
        <v>9</v>
      </c>
      <c r="E57" s="235" t="s">
        <v>10</v>
      </c>
      <c r="F57" s="235" t="s">
        <v>11</v>
      </c>
      <c r="G57" s="235" t="s">
        <v>12</v>
      </c>
      <c r="H57" s="235" t="s">
        <v>13</v>
      </c>
      <c r="I57" s="235" t="s">
        <v>14</v>
      </c>
      <c r="J57" s="235" t="s">
        <v>15</v>
      </c>
      <c r="K57" s="184">
        <v>784730</v>
      </c>
      <c r="L57" s="184">
        <v>58855</v>
      </c>
      <c r="M57" s="184">
        <v>58855</v>
      </c>
      <c r="N57" s="184"/>
      <c r="O57" s="184"/>
      <c r="P57" s="184">
        <v>667020</v>
      </c>
      <c r="Q57" s="235" t="s">
        <v>16</v>
      </c>
      <c r="R57" s="235" t="s">
        <v>107</v>
      </c>
      <c r="S57" s="235" t="s">
        <v>66</v>
      </c>
      <c r="T57" s="235">
        <v>2021</v>
      </c>
    </row>
    <row r="58" spans="1:20" ht="33.75" customHeight="1">
      <c r="A58" s="129" t="s">
        <v>151</v>
      </c>
      <c r="B58" s="129" t="s">
        <v>1108</v>
      </c>
      <c r="C58" s="129" t="s">
        <v>152</v>
      </c>
      <c r="D58" s="235" t="s">
        <v>9</v>
      </c>
      <c r="E58" s="235" t="s">
        <v>10</v>
      </c>
      <c r="F58" s="235" t="s">
        <v>11</v>
      </c>
      <c r="G58" s="235" t="s">
        <v>12</v>
      </c>
      <c r="H58" s="235" t="s">
        <v>13</v>
      </c>
      <c r="I58" s="235" t="s">
        <v>14</v>
      </c>
      <c r="J58" s="235" t="s">
        <v>15</v>
      </c>
      <c r="K58" s="184">
        <v>1025373.33</v>
      </c>
      <c r="L58" s="184">
        <v>76903</v>
      </c>
      <c r="M58" s="184">
        <v>76903</v>
      </c>
      <c r="N58" s="184"/>
      <c r="O58" s="184"/>
      <c r="P58" s="184">
        <v>871567.33</v>
      </c>
      <c r="Q58" s="235" t="s">
        <v>16</v>
      </c>
      <c r="R58" s="308" t="s">
        <v>66</v>
      </c>
      <c r="S58" s="308" t="s">
        <v>1618</v>
      </c>
      <c r="T58" s="304">
        <v>2021</v>
      </c>
    </row>
    <row r="59" spans="1:20" ht="33.75" customHeight="1">
      <c r="A59" s="129" t="s">
        <v>153</v>
      </c>
      <c r="B59" s="129" t="s">
        <v>1109</v>
      </c>
      <c r="C59" s="129" t="s">
        <v>154</v>
      </c>
      <c r="D59" s="235" t="s">
        <v>21</v>
      </c>
      <c r="E59" s="235" t="s">
        <v>10</v>
      </c>
      <c r="F59" s="235" t="s">
        <v>22</v>
      </c>
      <c r="G59" s="235" t="s">
        <v>12</v>
      </c>
      <c r="H59" s="235" t="s">
        <v>13</v>
      </c>
      <c r="I59" s="235" t="s">
        <v>14</v>
      </c>
      <c r="J59" s="235" t="s">
        <v>15</v>
      </c>
      <c r="K59" s="184">
        <v>3501023</v>
      </c>
      <c r="L59" s="184">
        <v>262576.73</v>
      </c>
      <c r="M59" s="184">
        <v>262576.72</v>
      </c>
      <c r="N59" s="184"/>
      <c r="O59" s="184"/>
      <c r="P59" s="184">
        <v>2975869.55</v>
      </c>
      <c r="Q59" s="235" t="s">
        <v>26</v>
      </c>
      <c r="R59" s="235" t="s">
        <v>65</v>
      </c>
      <c r="S59" s="235" t="s">
        <v>107</v>
      </c>
      <c r="T59" s="235">
        <v>2021</v>
      </c>
    </row>
    <row r="60" spans="1:20" ht="45" customHeight="1">
      <c r="A60" s="129" t="s">
        <v>155</v>
      </c>
      <c r="B60" s="129" t="s">
        <v>1110</v>
      </c>
      <c r="C60" s="129" t="s">
        <v>156</v>
      </c>
      <c r="D60" s="235" t="s">
        <v>21</v>
      </c>
      <c r="E60" s="235" t="s">
        <v>10</v>
      </c>
      <c r="F60" s="235" t="s">
        <v>22</v>
      </c>
      <c r="G60" s="235" t="s">
        <v>12</v>
      </c>
      <c r="H60" s="235" t="s">
        <v>13</v>
      </c>
      <c r="I60" s="235" t="s">
        <v>14</v>
      </c>
      <c r="J60" s="235" t="s">
        <v>15</v>
      </c>
      <c r="K60" s="184">
        <v>2169487.66</v>
      </c>
      <c r="L60" s="184">
        <v>626043.55</v>
      </c>
      <c r="M60" s="184">
        <v>125144.11</v>
      </c>
      <c r="N60" s="184"/>
      <c r="O60" s="184"/>
      <c r="P60" s="184">
        <v>1418300</v>
      </c>
      <c r="Q60" s="192" t="s">
        <v>18</v>
      </c>
      <c r="R60" s="192" t="s">
        <v>26</v>
      </c>
      <c r="S60" s="192" t="s">
        <v>1427</v>
      </c>
      <c r="T60" s="192">
        <v>2020</v>
      </c>
    </row>
    <row r="61" spans="1:20" ht="21.75" customHeight="1">
      <c r="A61" s="129" t="s">
        <v>157</v>
      </c>
      <c r="B61" s="129" t="s">
        <v>1111</v>
      </c>
      <c r="C61" s="129" t="s">
        <v>1433</v>
      </c>
      <c r="D61" s="235" t="s">
        <v>21</v>
      </c>
      <c r="E61" s="235" t="s">
        <v>10</v>
      </c>
      <c r="F61" s="235" t="s">
        <v>22</v>
      </c>
      <c r="G61" s="235" t="s">
        <v>12</v>
      </c>
      <c r="H61" s="235" t="s">
        <v>13</v>
      </c>
      <c r="I61" s="235" t="s">
        <v>14</v>
      </c>
      <c r="J61" s="235" t="s">
        <v>15</v>
      </c>
      <c r="K61" s="184">
        <v>338171.29</v>
      </c>
      <c r="L61" s="184">
        <v>8454.29</v>
      </c>
      <c r="M61" s="184">
        <v>42271.41</v>
      </c>
      <c r="N61" s="184"/>
      <c r="O61" s="184"/>
      <c r="P61" s="184">
        <v>287445.59</v>
      </c>
      <c r="Q61" s="256" t="s">
        <v>1112</v>
      </c>
      <c r="R61" s="192" t="s">
        <v>120</v>
      </c>
      <c r="S61" s="192" t="s">
        <v>25</v>
      </c>
      <c r="T61" s="192">
        <v>2019</v>
      </c>
    </row>
    <row r="62" spans="1:20" ht="22.5" customHeight="1">
      <c r="A62" s="129" t="s">
        <v>872</v>
      </c>
      <c r="B62" s="129" t="s">
        <v>1113</v>
      </c>
      <c r="C62" s="129" t="s">
        <v>873</v>
      </c>
      <c r="D62" s="235" t="s">
        <v>21</v>
      </c>
      <c r="E62" s="235" t="s">
        <v>604</v>
      </c>
      <c r="F62" s="235" t="s">
        <v>22</v>
      </c>
      <c r="G62" s="235" t="s">
        <v>1037</v>
      </c>
      <c r="H62" s="235" t="s">
        <v>13</v>
      </c>
      <c r="I62" s="235" t="s">
        <v>15</v>
      </c>
      <c r="J62" s="235" t="s">
        <v>15</v>
      </c>
      <c r="K62" s="255">
        <v>312290</v>
      </c>
      <c r="L62" s="255">
        <v>143125</v>
      </c>
      <c r="M62" s="255"/>
      <c r="N62" s="255"/>
      <c r="O62" s="255"/>
      <c r="P62" s="255">
        <v>169165</v>
      </c>
      <c r="Q62" s="235" t="s">
        <v>125</v>
      </c>
      <c r="R62" s="235" t="s">
        <v>125</v>
      </c>
      <c r="S62" s="235" t="s">
        <v>33</v>
      </c>
      <c r="T62" s="235">
        <v>2018</v>
      </c>
    </row>
    <row r="63" spans="1:20" ht="22.5" customHeight="1">
      <c r="A63" s="129" t="s">
        <v>890</v>
      </c>
      <c r="B63" s="129" t="s">
        <v>1114</v>
      </c>
      <c r="C63" s="336" t="s">
        <v>891</v>
      </c>
      <c r="D63" s="337" t="s">
        <v>21</v>
      </c>
      <c r="E63" s="337" t="s">
        <v>604</v>
      </c>
      <c r="F63" s="337" t="s">
        <v>22</v>
      </c>
      <c r="G63" s="337" t="s">
        <v>1037</v>
      </c>
      <c r="H63" s="337" t="s">
        <v>13</v>
      </c>
      <c r="I63" s="337" t="s">
        <v>15</v>
      </c>
      <c r="J63" s="337" t="s">
        <v>15</v>
      </c>
      <c r="K63" s="338">
        <v>251402.13</v>
      </c>
      <c r="L63" s="338">
        <v>117910.13</v>
      </c>
      <c r="M63" s="338"/>
      <c r="N63" s="338"/>
      <c r="O63" s="338"/>
      <c r="P63" s="338">
        <v>133492</v>
      </c>
      <c r="Q63" s="235" t="s">
        <v>125</v>
      </c>
      <c r="R63" s="235" t="s">
        <v>107</v>
      </c>
      <c r="S63" s="235" t="s">
        <v>66</v>
      </c>
      <c r="T63" s="235">
        <v>2021</v>
      </c>
    </row>
    <row r="64" spans="1:20" ht="22.5" customHeight="1">
      <c r="A64" s="129" t="s">
        <v>892</v>
      </c>
      <c r="B64" s="129" t="s">
        <v>1115</v>
      </c>
      <c r="C64" s="129" t="s">
        <v>893</v>
      </c>
      <c r="D64" s="235" t="s">
        <v>21</v>
      </c>
      <c r="E64" s="235" t="s">
        <v>604</v>
      </c>
      <c r="F64" s="235" t="s">
        <v>22</v>
      </c>
      <c r="G64" s="235" t="s">
        <v>1037</v>
      </c>
      <c r="H64" s="235" t="s">
        <v>13</v>
      </c>
      <c r="I64" s="235" t="s">
        <v>15</v>
      </c>
      <c r="J64" s="235" t="s">
        <v>15</v>
      </c>
      <c r="K64" s="255">
        <v>272169</v>
      </c>
      <c r="L64" s="255">
        <v>103004</v>
      </c>
      <c r="M64" s="255"/>
      <c r="N64" s="255"/>
      <c r="O64" s="255"/>
      <c r="P64" s="255">
        <v>169165</v>
      </c>
      <c r="Q64" s="235" t="s">
        <v>125</v>
      </c>
      <c r="R64" s="235" t="s">
        <v>125</v>
      </c>
      <c r="S64" s="235" t="s">
        <v>33</v>
      </c>
      <c r="T64" s="235">
        <v>2018</v>
      </c>
    </row>
    <row r="65" spans="1:20" ht="22.5" customHeight="1">
      <c r="A65" s="129" t="s">
        <v>894</v>
      </c>
      <c r="B65" s="129" t="s">
        <v>1116</v>
      </c>
      <c r="C65" s="129" t="s">
        <v>895</v>
      </c>
      <c r="D65" s="235" t="s">
        <v>21</v>
      </c>
      <c r="E65" s="235" t="s">
        <v>604</v>
      </c>
      <c r="F65" s="235" t="s">
        <v>22</v>
      </c>
      <c r="G65" s="235" t="s">
        <v>1037</v>
      </c>
      <c r="H65" s="235" t="s">
        <v>13</v>
      </c>
      <c r="I65" s="235" t="s">
        <v>15</v>
      </c>
      <c r="J65" s="235" t="s">
        <v>15</v>
      </c>
      <c r="K65" s="255">
        <v>290652</v>
      </c>
      <c r="L65" s="255">
        <v>90652</v>
      </c>
      <c r="M65" s="255"/>
      <c r="N65" s="255"/>
      <c r="O65" s="255"/>
      <c r="P65" s="255">
        <v>200000</v>
      </c>
      <c r="Q65" s="235" t="s">
        <v>125</v>
      </c>
      <c r="R65" s="235" t="s">
        <v>125</v>
      </c>
      <c r="S65" s="235" t="s">
        <v>33</v>
      </c>
      <c r="T65" s="235">
        <v>2018</v>
      </c>
    </row>
    <row r="66" spans="1:20" ht="22.5" customHeight="1">
      <c r="A66" s="129" t="s">
        <v>896</v>
      </c>
      <c r="B66" s="129" t="s">
        <v>1117</v>
      </c>
      <c r="C66" s="129" t="s">
        <v>897</v>
      </c>
      <c r="D66" s="235" t="s">
        <v>21</v>
      </c>
      <c r="E66" s="235" t="s">
        <v>604</v>
      </c>
      <c r="F66" s="235" t="s">
        <v>22</v>
      </c>
      <c r="G66" s="235" t="s">
        <v>1037</v>
      </c>
      <c r="H66" s="235" t="s">
        <v>13</v>
      </c>
      <c r="I66" s="235" t="s">
        <v>15</v>
      </c>
      <c r="J66" s="235" t="s">
        <v>15</v>
      </c>
      <c r="K66" s="255">
        <v>324761</v>
      </c>
      <c r="L66" s="255">
        <v>124761</v>
      </c>
      <c r="M66" s="255"/>
      <c r="N66" s="255"/>
      <c r="O66" s="255"/>
      <c r="P66" s="255">
        <v>200000</v>
      </c>
      <c r="Q66" s="235" t="s">
        <v>125</v>
      </c>
      <c r="R66" s="235" t="s">
        <v>125</v>
      </c>
      <c r="S66" s="235" t="s">
        <v>33</v>
      </c>
      <c r="T66" s="235">
        <v>2018</v>
      </c>
    </row>
    <row r="67" spans="1:20" ht="22.5" customHeight="1">
      <c r="A67" s="129" t="s">
        <v>926</v>
      </c>
      <c r="B67" s="129" t="s">
        <v>1118</v>
      </c>
      <c r="C67" s="129" t="s">
        <v>927</v>
      </c>
      <c r="D67" s="235" t="s">
        <v>50</v>
      </c>
      <c r="E67" s="235" t="s">
        <v>604</v>
      </c>
      <c r="F67" s="235" t="s">
        <v>51</v>
      </c>
      <c r="G67" s="235" t="s">
        <v>1037</v>
      </c>
      <c r="H67" s="235" t="s">
        <v>13</v>
      </c>
      <c r="I67" s="235" t="s">
        <v>15</v>
      </c>
      <c r="J67" s="235" t="s">
        <v>15</v>
      </c>
      <c r="K67" s="255">
        <v>224538</v>
      </c>
      <c r="L67" s="255">
        <v>59201</v>
      </c>
      <c r="M67" s="255"/>
      <c r="N67" s="255"/>
      <c r="O67" s="255"/>
      <c r="P67" s="255">
        <v>165337</v>
      </c>
      <c r="Q67" s="235" t="s">
        <v>125</v>
      </c>
      <c r="R67" s="235" t="s">
        <v>125</v>
      </c>
      <c r="S67" s="235" t="s">
        <v>125</v>
      </c>
      <c r="T67" s="235">
        <v>2019</v>
      </c>
    </row>
    <row r="68" spans="1:36" s="130" customFormat="1" ht="36.75" customHeight="1">
      <c r="A68" s="129" t="s">
        <v>1718</v>
      </c>
      <c r="B68" s="129" t="s">
        <v>1736</v>
      </c>
      <c r="C68" s="127" t="s">
        <v>1668</v>
      </c>
      <c r="D68" s="235" t="s">
        <v>1682</v>
      </c>
      <c r="E68" s="256" t="s">
        <v>213</v>
      </c>
      <c r="F68" s="235" t="s">
        <v>55</v>
      </c>
      <c r="G68" s="256" t="s">
        <v>1735</v>
      </c>
      <c r="H68" s="256" t="s">
        <v>81</v>
      </c>
      <c r="I68" s="235" t="s">
        <v>14</v>
      </c>
      <c r="J68" s="256"/>
      <c r="K68" s="257">
        <v>2434988.43</v>
      </c>
      <c r="L68" s="257">
        <v>557576.73</v>
      </c>
      <c r="M68" s="257"/>
      <c r="N68" s="257"/>
      <c r="O68" s="257"/>
      <c r="P68" s="257">
        <v>1877411.7</v>
      </c>
      <c r="Q68" s="235" t="s">
        <v>460</v>
      </c>
      <c r="R68" s="235" t="s">
        <v>260</v>
      </c>
      <c r="S68" s="235" t="s">
        <v>260</v>
      </c>
      <c r="T68" s="258">
        <v>2020</v>
      </c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</row>
    <row r="69" spans="1:20" ht="15" customHeight="1">
      <c r="A69" s="129" t="s">
        <v>158</v>
      </c>
      <c r="B69" s="129" t="s">
        <v>1</v>
      </c>
      <c r="C69" s="129" t="s">
        <v>1808</v>
      </c>
      <c r="D69" s="235" t="s">
        <v>1</v>
      </c>
      <c r="E69" s="235" t="s">
        <v>1</v>
      </c>
      <c r="F69" s="235" t="s">
        <v>1</v>
      </c>
      <c r="G69" s="235" t="s">
        <v>1</v>
      </c>
      <c r="H69" s="235" t="s">
        <v>1</v>
      </c>
      <c r="I69" s="235" t="s">
        <v>1</v>
      </c>
      <c r="J69" s="235" t="s">
        <v>1</v>
      </c>
      <c r="K69" s="134" t="s">
        <v>1</v>
      </c>
      <c r="L69" s="134" t="s">
        <v>1</v>
      </c>
      <c r="M69" s="134" t="s">
        <v>1</v>
      </c>
      <c r="N69" s="134" t="s">
        <v>1</v>
      </c>
      <c r="O69" s="134" t="s">
        <v>1</v>
      </c>
      <c r="P69" s="134" t="s">
        <v>1</v>
      </c>
      <c r="Q69" s="235" t="s">
        <v>1</v>
      </c>
      <c r="R69" s="235" t="s">
        <v>1</v>
      </c>
      <c r="S69" s="235" t="s">
        <v>1</v>
      </c>
      <c r="T69" s="235" t="s">
        <v>1</v>
      </c>
    </row>
    <row r="70" spans="1:20" ht="33.75" customHeight="1">
      <c r="A70" s="129" t="s">
        <v>160</v>
      </c>
      <c r="B70" s="129" t="s">
        <v>1119</v>
      </c>
      <c r="C70" s="129" t="s">
        <v>161</v>
      </c>
      <c r="D70" s="235" t="s">
        <v>40</v>
      </c>
      <c r="E70" s="235" t="s">
        <v>10</v>
      </c>
      <c r="F70" s="235" t="s">
        <v>41</v>
      </c>
      <c r="G70" s="235" t="s">
        <v>119</v>
      </c>
      <c r="H70" s="235" t="s">
        <v>13</v>
      </c>
      <c r="I70" s="235" t="s">
        <v>14</v>
      </c>
      <c r="J70" s="235" t="s">
        <v>15</v>
      </c>
      <c r="K70" s="184">
        <v>1075782</v>
      </c>
      <c r="L70" s="184">
        <v>80685</v>
      </c>
      <c r="M70" s="184">
        <v>80683</v>
      </c>
      <c r="N70" s="184"/>
      <c r="O70" s="184"/>
      <c r="P70" s="184">
        <v>914414</v>
      </c>
      <c r="Q70" s="235" t="s">
        <v>16</v>
      </c>
      <c r="R70" s="235" t="s">
        <v>18</v>
      </c>
      <c r="S70" s="235" t="s">
        <v>162</v>
      </c>
      <c r="T70" s="235">
        <v>2021</v>
      </c>
    </row>
    <row r="71" spans="1:20" ht="56.25" customHeight="1">
      <c r="A71" s="129" t="s">
        <v>163</v>
      </c>
      <c r="B71" s="129" t="s">
        <v>1120</v>
      </c>
      <c r="C71" s="129" t="s">
        <v>1691</v>
      </c>
      <c r="D71" s="235" t="s">
        <v>40</v>
      </c>
      <c r="E71" s="235" t="s">
        <v>10</v>
      </c>
      <c r="F71" s="235" t="s">
        <v>41</v>
      </c>
      <c r="G71" s="235" t="s">
        <v>119</v>
      </c>
      <c r="H71" s="235" t="s">
        <v>13</v>
      </c>
      <c r="I71" s="235" t="s">
        <v>14</v>
      </c>
      <c r="J71" s="235" t="s">
        <v>15</v>
      </c>
      <c r="K71" s="184">
        <v>1130843</v>
      </c>
      <c r="L71" s="184">
        <v>222547</v>
      </c>
      <c r="M71" s="184">
        <v>73816</v>
      </c>
      <c r="N71" s="184"/>
      <c r="O71" s="184"/>
      <c r="P71" s="184">
        <v>834480</v>
      </c>
      <c r="Q71" s="235" t="s">
        <v>16</v>
      </c>
      <c r="R71" s="235" t="s">
        <v>18</v>
      </c>
      <c r="S71" s="235" t="s">
        <v>27</v>
      </c>
      <c r="T71" s="235">
        <v>2020</v>
      </c>
    </row>
    <row r="72" spans="1:20" ht="33.75" customHeight="1">
      <c r="A72" s="129" t="s">
        <v>164</v>
      </c>
      <c r="B72" s="129" t="s">
        <v>1121</v>
      </c>
      <c r="C72" s="129" t="s">
        <v>165</v>
      </c>
      <c r="D72" s="235" t="s">
        <v>58</v>
      </c>
      <c r="E72" s="235" t="s">
        <v>10</v>
      </c>
      <c r="F72" s="247" t="s">
        <v>59</v>
      </c>
      <c r="G72" s="235" t="s">
        <v>119</v>
      </c>
      <c r="H72" s="235" t="s">
        <v>13</v>
      </c>
      <c r="I72" s="235" t="s">
        <v>14</v>
      </c>
      <c r="J72" s="235" t="s">
        <v>15</v>
      </c>
      <c r="K72" s="184">
        <v>1645715.4</v>
      </c>
      <c r="L72" s="184">
        <v>314489.1</v>
      </c>
      <c r="M72" s="184">
        <v>107937.3</v>
      </c>
      <c r="N72" s="184"/>
      <c r="O72" s="184"/>
      <c r="P72" s="184">
        <v>1223289</v>
      </c>
      <c r="Q72" s="235" t="s">
        <v>125</v>
      </c>
      <c r="R72" s="235" t="s">
        <v>33</v>
      </c>
      <c r="S72" s="235" t="s">
        <v>16</v>
      </c>
      <c r="T72" s="235">
        <v>2020</v>
      </c>
    </row>
    <row r="73" spans="1:20" ht="22.5" customHeight="1">
      <c r="A73" s="129" t="s">
        <v>166</v>
      </c>
      <c r="B73" s="129" t="s">
        <v>1122</v>
      </c>
      <c r="C73" s="129" t="s">
        <v>167</v>
      </c>
      <c r="D73" s="235" t="s">
        <v>58</v>
      </c>
      <c r="E73" s="235" t="s">
        <v>10</v>
      </c>
      <c r="F73" s="247" t="s">
        <v>59</v>
      </c>
      <c r="G73" s="235" t="s">
        <v>119</v>
      </c>
      <c r="H73" s="235" t="s">
        <v>13</v>
      </c>
      <c r="I73" s="235" t="s">
        <v>14</v>
      </c>
      <c r="J73" s="235" t="s">
        <v>15</v>
      </c>
      <c r="K73" s="184">
        <v>787766</v>
      </c>
      <c r="L73" s="184">
        <v>59082.45</v>
      </c>
      <c r="M73" s="184">
        <v>59082.45</v>
      </c>
      <c r="N73" s="184"/>
      <c r="O73" s="184"/>
      <c r="P73" s="184">
        <v>669601.1</v>
      </c>
      <c r="Q73" s="235" t="s">
        <v>33</v>
      </c>
      <c r="R73" s="235" t="s">
        <v>33</v>
      </c>
      <c r="S73" s="235" t="s">
        <v>16</v>
      </c>
      <c r="T73" s="235">
        <v>2019</v>
      </c>
    </row>
    <row r="74" spans="1:20" ht="22.5" customHeight="1">
      <c r="A74" s="129" t="s">
        <v>168</v>
      </c>
      <c r="B74" s="129" t="s">
        <v>1123</v>
      </c>
      <c r="C74" s="129" t="s">
        <v>169</v>
      </c>
      <c r="D74" s="235" t="s">
        <v>36</v>
      </c>
      <c r="E74" s="235" t="s">
        <v>10</v>
      </c>
      <c r="F74" s="193" t="s">
        <v>37</v>
      </c>
      <c r="G74" s="235" t="s">
        <v>119</v>
      </c>
      <c r="H74" s="235" t="s">
        <v>13</v>
      </c>
      <c r="I74" s="235" t="s">
        <v>14</v>
      </c>
      <c r="J74" s="235" t="s">
        <v>15</v>
      </c>
      <c r="K74" s="184">
        <v>955033.37</v>
      </c>
      <c r="L74" s="184">
        <v>47751.68</v>
      </c>
      <c r="M74" s="184">
        <v>95503.33</v>
      </c>
      <c r="N74" s="184"/>
      <c r="O74" s="184"/>
      <c r="P74" s="184">
        <v>811778.36</v>
      </c>
      <c r="Q74" s="235" t="s">
        <v>25</v>
      </c>
      <c r="R74" s="235" t="s">
        <v>124</v>
      </c>
      <c r="S74" s="235" t="s">
        <v>125</v>
      </c>
      <c r="T74" s="235">
        <v>2019</v>
      </c>
    </row>
    <row r="75" spans="1:20" ht="33.75" customHeight="1">
      <c r="A75" s="129" t="s">
        <v>170</v>
      </c>
      <c r="B75" s="129" t="s">
        <v>1124</v>
      </c>
      <c r="C75" s="129" t="s">
        <v>171</v>
      </c>
      <c r="D75" s="235" t="s">
        <v>40</v>
      </c>
      <c r="E75" s="235" t="s">
        <v>10</v>
      </c>
      <c r="F75" s="235" t="s">
        <v>41</v>
      </c>
      <c r="G75" s="235" t="s">
        <v>119</v>
      </c>
      <c r="H75" s="235" t="s">
        <v>13</v>
      </c>
      <c r="I75" s="235" t="s">
        <v>14</v>
      </c>
      <c r="J75" s="235" t="s">
        <v>15</v>
      </c>
      <c r="K75" s="184">
        <v>1320178.82</v>
      </c>
      <c r="L75" s="184">
        <v>422384.71</v>
      </c>
      <c r="M75" s="184">
        <v>72794.11</v>
      </c>
      <c r="N75" s="184"/>
      <c r="O75" s="184"/>
      <c r="P75" s="184">
        <v>825000</v>
      </c>
      <c r="Q75" s="235" t="s">
        <v>16</v>
      </c>
      <c r="R75" s="235" t="s">
        <v>18</v>
      </c>
      <c r="S75" s="235" t="s">
        <v>27</v>
      </c>
      <c r="T75" s="235">
        <v>2020</v>
      </c>
    </row>
    <row r="76" spans="1:20" ht="33.75" customHeight="1">
      <c r="A76" s="129" t="s">
        <v>172</v>
      </c>
      <c r="B76" s="129" t="s">
        <v>1125</v>
      </c>
      <c r="C76" s="129" t="s">
        <v>173</v>
      </c>
      <c r="D76" s="235" t="s">
        <v>62</v>
      </c>
      <c r="E76" s="235" t="s">
        <v>10</v>
      </c>
      <c r="F76" s="235" t="s">
        <v>55</v>
      </c>
      <c r="G76" s="235" t="s">
        <v>130</v>
      </c>
      <c r="H76" s="235" t="s">
        <v>13</v>
      </c>
      <c r="I76" s="235" t="s">
        <v>14</v>
      </c>
      <c r="J76" s="235" t="s">
        <v>15</v>
      </c>
      <c r="K76" s="184">
        <v>2021804.19</v>
      </c>
      <c r="L76" s="184">
        <v>151635.32</v>
      </c>
      <c r="M76" s="184">
        <v>151635.32</v>
      </c>
      <c r="N76" s="184"/>
      <c r="O76" s="184"/>
      <c r="P76" s="184">
        <v>1718533.55</v>
      </c>
      <c r="Q76" s="235" t="s">
        <v>124</v>
      </c>
      <c r="R76" s="235" t="s">
        <v>124</v>
      </c>
      <c r="S76" s="235" t="s">
        <v>125</v>
      </c>
      <c r="T76" s="235">
        <v>2019</v>
      </c>
    </row>
    <row r="77" spans="1:20" ht="22.5" customHeight="1">
      <c r="A77" s="129" t="s">
        <v>174</v>
      </c>
      <c r="B77" s="129" t="s">
        <v>1126</v>
      </c>
      <c r="C77" s="129" t="s">
        <v>175</v>
      </c>
      <c r="D77" s="235" t="s">
        <v>62</v>
      </c>
      <c r="E77" s="235" t="s">
        <v>10</v>
      </c>
      <c r="F77" s="235" t="s">
        <v>55</v>
      </c>
      <c r="G77" s="235" t="s">
        <v>130</v>
      </c>
      <c r="H77" s="235" t="s">
        <v>13</v>
      </c>
      <c r="I77" s="235" t="s">
        <v>14</v>
      </c>
      <c r="J77" s="235" t="s">
        <v>15</v>
      </c>
      <c r="K77" s="184">
        <v>3744973.66</v>
      </c>
      <c r="L77" s="184">
        <v>280873.03</v>
      </c>
      <c r="M77" s="184">
        <v>280873.03</v>
      </c>
      <c r="N77" s="184"/>
      <c r="O77" s="184"/>
      <c r="P77" s="184">
        <v>3183227.6</v>
      </c>
      <c r="Q77" s="235" t="s">
        <v>120</v>
      </c>
      <c r="R77" s="235" t="s">
        <v>25</v>
      </c>
      <c r="S77" s="235" t="s">
        <v>25</v>
      </c>
      <c r="T77" s="235">
        <v>2020</v>
      </c>
    </row>
    <row r="78" spans="1:20" ht="22.5" customHeight="1">
      <c r="A78" s="129" t="s">
        <v>176</v>
      </c>
      <c r="B78" s="129" t="s">
        <v>1127</v>
      </c>
      <c r="C78" s="129" t="s">
        <v>1603</v>
      </c>
      <c r="D78" s="235" t="s">
        <v>62</v>
      </c>
      <c r="E78" s="235" t="s">
        <v>10</v>
      </c>
      <c r="F78" s="235" t="s">
        <v>55</v>
      </c>
      <c r="G78" s="235" t="s">
        <v>130</v>
      </c>
      <c r="H78" s="235" t="s">
        <v>13</v>
      </c>
      <c r="I78" s="235" t="s">
        <v>14</v>
      </c>
      <c r="J78" s="235" t="s">
        <v>15</v>
      </c>
      <c r="K78" s="184">
        <v>1555759.59</v>
      </c>
      <c r="L78" s="184">
        <v>116681.97</v>
      </c>
      <c r="M78" s="184">
        <v>116681.97</v>
      </c>
      <c r="N78" s="184"/>
      <c r="O78" s="184"/>
      <c r="P78" s="184">
        <v>1322395.65</v>
      </c>
      <c r="Q78" s="235" t="s">
        <v>26</v>
      </c>
      <c r="R78" s="235" t="s">
        <v>1605</v>
      </c>
      <c r="S78" s="235" t="s">
        <v>1831</v>
      </c>
      <c r="T78" s="235">
        <v>2022</v>
      </c>
    </row>
    <row r="79" spans="1:36" s="130" customFormat="1" ht="28.5" customHeight="1">
      <c r="A79" s="127" t="s">
        <v>1699</v>
      </c>
      <c r="B79" s="129" t="s">
        <v>1790</v>
      </c>
      <c r="C79" s="127" t="s">
        <v>1698</v>
      </c>
      <c r="D79" s="235" t="s">
        <v>40</v>
      </c>
      <c r="E79" s="235" t="s">
        <v>15</v>
      </c>
      <c r="F79" s="235" t="s">
        <v>41</v>
      </c>
      <c r="G79" s="235" t="s">
        <v>1791</v>
      </c>
      <c r="H79" s="235" t="s">
        <v>605</v>
      </c>
      <c r="I79" s="235" t="s">
        <v>14</v>
      </c>
      <c r="J79" s="235" t="s">
        <v>15</v>
      </c>
      <c r="K79" s="128">
        <v>317170</v>
      </c>
      <c r="L79" s="128">
        <v>317170</v>
      </c>
      <c r="M79" s="129" t="s">
        <v>1</v>
      </c>
      <c r="N79" s="129" t="s">
        <v>1</v>
      </c>
      <c r="O79" s="129" t="s">
        <v>1</v>
      </c>
      <c r="P79" s="129" t="s">
        <v>15</v>
      </c>
      <c r="Q79" s="235" t="s">
        <v>460</v>
      </c>
      <c r="R79" s="235" t="s">
        <v>260</v>
      </c>
      <c r="S79" s="235" t="s">
        <v>260</v>
      </c>
      <c r="T79" s="235">
        <v>2018</v>
      </c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</row>
    <row r="80" spans="1:20" ht="22.5" customHeight="1">
      <c r="A80" s="129" t="s">
        <v>177</v>
      </c>
      <c r="B80" s="129" t="s">
        <v>1128</v>
      </c>
      <c r="C80" s="129" t="s">
        <v>178</v>
      </c>
      <c r="D80" s="235" t="s">
        <v>179</v>
      </c>
      <c r="E80" s="235" t="s">
        <v>10</v>
      </c>
      <c r="F80" s="235" t="s">
        <v>47</v>
      </c>
      <c r="G80" s="235" t="s">
        <v>12</v>
      </c>
      <c r="H80" s="235" t="s">
        <v>13</v>
      </c>
      <c r="I80" s="235" t="s">
        <v>14</v>
      </c>
      <c r="J80" s="235" t="s">
        <v>15</v>
      </c>
      <c r="K80" s="184">
        <v>2051965.46</v>
      </c>
      <c r="L80" s="184">
        <v>215710.77</v>
      </c>
      <c r="M80" s="184">
        <v>148885.52</v>
      </c>
      <c r="N80" s="184"/>
      <c r="O80" s="184"/>
      <c r="P80" s="184">
        <v>1687369.17</v>
      </c>
      <c r="Q80" s="235" t="s">
        <v>124</v>
      </c>
      <c r="R80" s="235" t="s">
        <v>33</v>
      </c>
      <c r="S80" s="235" t="s">
        <v>16</v>
      </c>
      <c r="T80" s="235">
        <v>2019</v>
      </c>
    </row>
    <row r="81" spans="1:20" ht="33.75" customHeight="1">
      <c r="A81" s="129" t="s">
        <v>180</v>
      </c>
      <c r="B81" s="129" t="s">
        <v>1129</v>
      </c>
      <c r="C81" s="129" t="s">
        <v>181</v>
      </c>
      <c r="D81" s="235" t="s">
        <v>9</v>
      </c>
      <c r="E81" s="235" t="s">
        <v>10</v>
      </c>
      <c r="F81" s="235" t="s">
        <v>11</v>
      </c>
      <c r="G81" s="235" t="s">
        <v>12</v>
      </c>
      <c r="H81" s="235" t="s">
        <v>13</v>
      </c>
      <c r="I81" s="235" t="s">
        <v>14</v>
      </c>
      <c r="J81" s="235" t="s">
        <v>15</v>
      </c>
      <c r="K81" s="184">
        <v>883734.86</v>
      </c>
      <c r="L81" s="184">
        <v>66280.12</v>
      </c>
      <c r="M81" s="184">
        <v>66280.12</v>
      </c>
      <c r="N81" s="184"/>
      <c r="O81" s="184"/>
      <c r="P81" s="184">
        <v>751174.62</v>
      </c>
      <c r="Q81" s="235" t="s">
        <v>124</v>
      </c>
      <c r="R81" s="235" t="s">
        <v>124</v>
      </c>
      <c r="S81" s="235" t="s">
        <v>125</v>
      </c>
      <c r="T81" s="235">
        <v>2018</v>
      </c>
    </row>
    <row r="82" spans="1:20" ht="22.5" customHeight="1">
      <c r="A82" s="129" t="s">
        <v>182</v>
      </c>
      <c r="B82" s="129" t="s">
        <v>1130</v>
      </c>
      <c r="C82" s="129" t="s">
        <v>183</v>
      </c>
      <c r="D82" s="235" t="s">
        <v>179</v>
      </c>
      <c r="E82" s="235" t="s">
        <v>10</v>
      </c>
      <c r="F82" s="235" t="s">
        <v>47</v>
      </c>
      <c r="G82" s="235" t="s">
        <v>12</v>
      </c>
      <c r="H82" s="235" t="s">
        <v>13</v>
      </c>
      <c r="I82" s="235" t="s">
        <v>14</v>
      </c>
      <c r="J82" s="235" t="s">
        <v>15</v>
      </c>
      <c r="K82" s="184">
        <v>104789.39</v>
      </c>
      <c r="L82" s="184">
        <v>14564.39</v>
      </c>
      <c r="M82" s="184" t="s">
        <v>1693</v>
      </c>
      <c r="N82" s="184"/>
      <c r="O82" s="184"/>
      <c r="P82" s="259">
        <v>82909</v>
      </c>
      <c r="Q82" s="235" t="s">
        <v>17</v>
      </c>
      <c r="R82" s="235" t="s">
        <v>26</v>
      </c>
      <c r="S82" s="235" t="s">
        <v>27</v>
      </c>
      <c r="T82" s="235">
        <v>2019</v>
      </c>
    </row>
    <row r="83" spans="1:20" ht="67.5" customHeight="1">
      <c r="A83" s="129" t="s">
        <v>184</v>
      </c>
      <c r="B83" s="129" t="s">
        <v>1131</v>
      </c>
      <c r="C83" s="129" t="s">
        <v>591</v>
      </c>
      <c r="D83" s="235" t="s">
        <v>36</v>
      </c>
      <c r="E83" s="235" t="s">
        <v>10</v>
      </c>
      <c r="F83" s="235" t="s">
        <v>37</v>
      </c>
      <c r="G83" s="235" t="s">
        <v>12</v>
      </c>
      <c r="H83" s="235" t="s">
        <v>13</v>
      </c>
      <c r="I83" s="235" t="s">
        <v>14</v>
      </c>
      <c r="J83" s="235" t="s">
        <v>15</v>
      </c>
      <c r="K83" s="184">
        <v>3065155.34</v>
      </c>
      <c r="L83" s="184">
        <v>229886.66</v>
      </c>
      <c r="M83" s="184">
        <v>229886.65</v>
      </c>
      <c r="N83" s="184"/>
      <c r="O83" s="184"/>
      <c r="P83" s="184">
        <v>2605382.03</v>
      </c>
      <c r="Q83" s="235" t="s">
        <v>25</v>
      </c>
      <c r="R83" s="235" t="s">
        <v>124</v>
      </c>
      <c r="S83" s="235" t="s">
        <v>125</v>
      </c>
      <c r="T83" s="235">
        <v>2019</v>
      </c>
    </row>
    <row r="84" spans="1:20" ht="22.5" customHeight="1">
      <c r="A84" s="129" t="s">
        <v>185</v>
      </c>
      <c r="B84" s="129" t="s">
        <v>1132</v>
      </c>
      <c r="C84" s="129" t="s">
        <v>186</v>
      </c>
      <c r="D84" s="235" t="s">
        <v>179</v>
      </c>
      <c r="E84" s="235" t="s">
        <v>10</v>
      </c>
      <c r="F84" s="235" t="s">
        <v>47</v>
      </c>
      <c r="G84" s="235" t="s">
        <v>12</v>
      </c>
      <c r="H84" s="235" t="s">
        <v>13</v>
      </c>
      <c r="I84" s="235" t="s">
        <v>14</v>
      </c>
      <c r="J84" s="235" t="s">
        <v>15</v>
      </c>
      <c r="K84" s="184">
        <v>647060</v>
      </c>
      <c r="L84" s="184">
        <v>48530</v>
      </c>
      <c r="M84" s="184">
        <v>48530</v>
      </c>
      <c r="N84" s="184"/>
      <c r="O84" s="184"/>
      <c r="P84" s="184">
        <v>550000</v>
      </c>
      <c r="Q84" s="235" t="s">
        <v>16</v>
      </c>
      <c r="R84" s="235" t="s">
        <v>27</v>
      </c>
      <c r="S84" s="235" t="s">
        <v>65</v>
      </c>
      <c r="T84" s="235">
        <v>2019</v>
      </c>
    </row>
    <row r="85" spans="1:20" ht="22.5" customHeight="1">
      <c r="A85" s="129" t="s">
        <v>187</v>
      </c>
      <c r="B85" s="129" t="s">
        <v>1133</v>
      </c>
      <c r="C85" s="129" t="s">
        <v>188</v>
      </c>
      <c r="D85" s="235" t="s">
        <v>179</v>
      </c>
      <c r="E85" s="235" t="s">
        <v>10</v>
      </c>
      <c r="F85" s="235" t="s">
        <v>47</v>
      </c>
      <c r="G85" s="235" t="s">
        <v>12</v>
      </c>
      <c r="H85" s="235" t="s">
        <v>13</v>
      </c>
      <c r="I85" s="235" t="s">
        <v>14</v>
      </c>
      <c r="J85" s="235" t="s">
        <v>15</v>
      </c>
      <c r="K85" s="184">
        <v>203403.81</v>
      </c>
      <c r="L85" s="184">
        <v>18403.81</v>
      </c>
      <c r="M85" s="184">
        <v>15000</v>
      </c>
      <c r="N85" s="184"/>
      <c r="O85" s="184"/>
      <c r="P85" s="184">
        <v>170000</v>
      </c>
      <c r="Q85" s="235" t="s">
        <v>16</v>
      </c>
      <c r="R85" s="235" t="s">
        <v>18</v>
      </c>
      <c r="S85" s="235" t="s">
        <v>26</v>
      </c>
      <c r="T85" s="235">
        <v>2019</v>
      </c>
    </row>
    <row r="86" spans="1:20" ht="22.5" customHeight="1">
      <c r="A86" s="129" t="s">
        <v>189</v>
      </c>
      <c r="B86" s="129" t="s">
        <v>1134</v>
      </c>
      <c r="C86" s="129" t="s">
        <v>190</v>
      </c>
      <c r="D86" s="235" t="s">
        <v>36</v>
      </c>
      <c r="E86" s="235" t="s">
        <v>79</v>
      </c>
      <c r="F86" s="235" t="s">
        <v>37</v>
      </c>
      <c r="G86" s="235" t="s">
        <v>123</v>
      </c>
      <c r="H86" s="235" t="s">
        <v>13</v>
      </c>
      <c r="I86" s="235" t="s">
        <v>14</v>
      </c>
      <c r="J86" s="235" t="s">
        <v>15</v>
      </c>
      <c r="K86" s="184">
        <v>133541.45</v>
      </c>
      <c r="L86" s="184">
        <v>20031.22</v>
      </c>
      <c r="M86" s="184"/>
      <c r="N86" s="184"/>
      <c r="O86" s="184"/>
      <c r="P86" s="184">
        <v>113510.23</v>
      </c>
      <c r="Q86" s="235" t="s">
        <v>25</v>
      </c>
      <c r="R86" s="235" t="s">
        <v>33</v>
      </c>
      <c r="S86" s="235" t="s">
        <v>16</v>
      </c>
      <c r="T86" s="235">
        <v>2019</v>
      </c>
    </row>
    <row r="87" spans="1:20" ht="22.5" customHeight="1">
      <c r="A87" s="129" t="s">
        <v>191</v>
      </c>
      <c r="B87" s="129" t="s">
        <v>1135</v>
      </c>
      <c r="C87" s="129" t="s">
        <v>192</v>
      </c>
      <c r="D87" s="235" t="s">
        <v>21</v>
      </c>
      <c r="E87" s="235" t="s">
        <v>79</v>
      </c>
      <c r="F87" s="235" t="s">
        <v>22</v>
      </c>
      <c r="G87" s="235" t="s">
        <v>123</v>
      </c>
      <c r="H87" s="235" t="s">
        <v>13</v>
      </c>
      <c r="I87" s="235" t="s">
        <v>15</v>
      </c>
      <c r="J87" s="235" t="s">
        <v>15</v>
      </c>
      <c r="K87" s="184">
        <v>213365.1</v>
      </c>
      <c r="L87" s="184">
        <v>32004.77</v>
      </c>
      <c r="M87" s="184"/>
      <c r="N87" s="184"/>
      <c r="O87" s="184"/>
      <c r="P87" s="184">
        <v>181360.33</v>
      </c>
      <c r="Q87" s="235" t="s">
        <v>25</v>
      </c>
      <c r="R87" s="235" t="s">
        <v>33</v>
      </c>
      <c r="S87" s="235" t="s">
        <v>33</v>
      </c>
      <c r="T87" s="235">
        <v>2018</v>
      </c>
    </row>
    <row r="88" spans="1:20" ht="33.75" customHeight="1">
      <c r="A88" s="129" t="s">
        <v>193</v>
      </c>
      <c r="B88" s="129" t="s">
        <v>1136</v>
      </c>
      <c r="C88" s="129" t="s">
        <v>194</v>
      </c>
      <c r="D88" s="235" t="s">
        <v>58</v>
      </c>
      <c r="E88" s="235" t="s">
        <v>79</v>
      </c>
      <c r="F88" s="247" t="s">
        <v>59</v>
      </c>
      <c r="G88" s="235" t="s">
        <v>123</v>
      </c>
      <c r="H88" s="235" t="s">
        <v>13</v>
      </c>
      <c r="I88" s="235" t="s">
        <v>14</v>
      </c>
      <c r="J88" s="235" t="s">
        <v>15</v>
      </c>
      <c r="K88" s="184">
        <v>369763.46</v>
      </c>
      <c r="L88" s="184">
        <v>55464.52</v>
      </c>
      <c r="M88" s="184"/>
      <c r="N88" s="184"/>
      <c r="O88" s="184"/>
      <c r="P88" s="184">
        <v>314298.94</v>
      </c>
      <c r="Q88" s="235" t="s">
        <v>25</v>
      </c>
      <c r="R88" s="235" t="s">
        <v>124</v>
      </c>
      <c r="S88" s="235" t="s">
        <v>125</v>
      </c>
      <c r="T88" s="235">
        <v>2019</v>
      </c>
    </row>
    <row r="89" spans="1:20" ht="33.75" customHeight="1">
      <c r="A89" s="129" t="s">
        <v>195</v>
      </c>
      <c r="B89" s="129" t="s">
        <v>1137</v>
      </c>
      <c r="C89" s="129" t="s">
        <v>196</v>
      </c>
      <c r="D89" s="235" t="s">
        <v>62</v>
      </c>
      <c r="E89" s="235" t="s">
        <v>79</v>
      </c>
      <c r="F89" s="235" t="s">
        <v>55</v>
      </c>
      <c r="G89" s="235" t="s">
        <v>197</v>
      </c>
      <c r="H89" s="235" t="s">
        <v>13</v>
      </c>
      <c r="I89" s="235" t="s">
        <v>14</v>
      </c>
      <c r="J89" s="235" t="s">
        <v>15</v>
      </c>
      <c r="K89" s="184">
        <v>2819911</v>
      </c>
      <c r="L89" s="184">
        <v>422987</v>
      </c>
      <c r="M89" s="184"/>
      <c r="N89" s="184"/>
      <c r="O89" s="184"/>
      <c r="P89" s="184">
        <v>2396924</v>
      </c>
      <c r="Q89" s="235" t="s">
        <v>25</v>
      </c>
      <c r="R89" s="235" t="s">
        <v>125</v>
      </c>
      <c r="S89" s="235" t="s">
        <v>16</v>
      </c>
      <c r="T89" s="235">
        <v>2018</v>
      </c>
    </row>
    <row r="90" spans="1:20" ht="22.5" customHeight="1">
      <c r="A90" s="129" t="s">
        <v>198</v>
      </c>
      <c r="B90" s="129" t="s">
        <v>1138</v>
      </c>
      <c r="C90" s="129" t="s">
        <v>199</v>
      </c>
      <c r="D90" s="235" t="s">
        <v>21</v>
      </c>
      <c r="E90" s="235" t="s">
        <v>79</v>
      </c>
      <c r="F90" s="235" t="s">
        <v>22</v>
      </c>
      <c r="G90" s="235" t="s">
        <v>197</v>
      </c>
      <c r="H90" s="235" t="s">
        <v>13</v>
      </c>
      <c r="I90" s="235" t="s">
        <v>14</v>
      </c>
      <c r="J90" s="235" t="s">
        <v>15</v>
      </c>
      <c r="K90" s="184">
        <v>1180740.05</v>
      </c>
      <c r="L90" s="184">
        <v>580274.05</v>
      </c>
      <c r="M90" s="184"/>
      <c r="N90" s="184"/>
      <c r="O90" s="184"/>
      <c r="P90" s="184">
        <v>600466</v>
      </c>
      <c r="Q90" s="235" t="s">
        <v>25</v>
      </c>
      <c r="R90" s="235" t="s">
        <v>33</v>
      </c>
      <c r="S90" s="235" t="s">
        <v>125</v>
      </c>
      <c r="T90" s="235">
        <v>2019</v>
      </c>
    </row>
    <row r="91" spans="1:20" ht="22.5" customHeight="1">
      <c r="A91" s="129" t="s">
        <v>200</v>
      </c>
      <c r="B91" s="129" t="s">
        <v>1139</v>
      </c>
      <c r="C91" s="129" t="s">
        <v>201</v>
      </c>
      <c r="D91" s="235" t="s">
        <v>58</v>
      </c>
      <c r="E91" s="235" t="s">
        <v>79</v>
      </c>
      <c r="F91" s="247" t="s">
        <v>59</v>
      </c>
      <c r="G91" s="235" t="s">
        <v>197</v>
      </c>
      <c r="H91" s="235" t="s">
        <v>13</v>
      </c>
      <c r="I91" s="235" t="s">
        <v>14</v>
      </c>
      <c r="J91" s="235" t="s">
        <v>15</v>
      </c>
      <c r="K91" s="184">
        <v>285149.33</v>
      </c>
      <c r="L91" s="184">
        <v>23149.33</v>
      </c>
      <c r="M91" s="184">
        <v>131000</v>
      </c>
      <c r="N91" s="184"/>
      <c r="O91" s="184"/>
      <c r="P91" s="184">
        <v>131000</v>
      </c>
      <c r="Q91" s="235" t="s">
        <v>25</v>
      </c>
      <c r="R91" s="235" t="s">
        <v>124</v>
      </c>
      <c r="S91" s="235" t="s">
        <v>124</v>
      </c>
      <c r="T91" s="235">
        <v>2017</v>
      </c>
    </row>
    <row r="92" spans="1:20" ht="33.75" customHeight="1">
      <c r="A92" s="129" t="s">
        <v>202</v>
      </c>
      <c r="B92" s="129" t="s">
        <v>1140</v>
      </c>
      <c r="C92" s="129" t="s">
        <v>203</v>
      </c>
      <c r="D92" s="235" t="s">
        <v>9</v>
      </c>
      <c r="E92" s="235" t="s">
        <v>79</v>
      </c>
      <c r="F92" s="235" t="s">
        <v>11</v>
      </c>
      <c r="G92" s="235" t="s">
        <v>197</v>
      </c>
      <c r="H92" s="235" t="s">
        <v>13</v>
      </c>
      <c r="I92" s="235" t="s">
        <v>14</v>
      </c>
      <c r="J92" s="235" t="s">
        <v>15</v>
      </c>
      <c r="K92" s="184">
        <v>1128025</v>
      </c>
      <c r="L92" s="184">
        <v>492574.35</v>
      </c>
      <c r="M92" s="184"/>
      <c r="N92" s="184"/>
      <c r="O92" s="184"/>
      <c r="P92" s="184">
        <v>635450.65</v>
      </c>
      <c r="Q92" s="235" t="s">
        <v>25</v>
      </c>
      <c r="R92" s="235" t="s">
        <v>33</v>
      </c>
      <c r="S92" s="235" t="s">
        <v>16</v>
      </c>
      <c r="T92" s="235">
        <v>2019</v>
      </c>
    </row>
    <row r="93" spans="1:20" ht="22.5" customHeight="1">
      <c r="A93" s="129" t="s">
        <v>878</v>
      </c>
      <c r="B93" s="129" t="s">
        <v>1141</v>
      </c>
      <c r="C93" s="129" t="s">
        <v>879</v>
      </c>
      <c r="D93" s="235" t="s">
        <v>58</v>
      </c>
      <c r="E93" s="235" t="s">
        <v>604</v>
      </c>
      <c r="F93" s="247" t="s">
        <v>59</v>
      </c>
      <c r="G93" s="235" t="s">
        <v>1037</v>
      </c>
      <c r="H93" s="235" t="s">
        <v>13</v>
      </c>
      <c r="I93" s="235" t="s">
        <v>15</v>
      </c>
      <c r="J93" s="235" t="s">
        <v>15</v>
      </c>
      <c r="K93" s="255">
        <v>250000</v>
      </c>
      <c r="L93" s="255">
        <v>50000</v>
      </c>
      <c r="M93" s="255"/>
      <c r="N93" s="255"/>
      <c r="O93" s="255"/>
      <c r="P93" s="255">
        <v>200000</v>
      </c>
      <c r="Q93" s="235" t="s">
        <v>125</v>
      </c>
      <c r="R93" s="235" t="s">
        <v>125</v>
      </c>
      <c r="S93" s="235" t="s">
        <v>125</v>
      </c>
      <c r="T93" s="235">
        <v>2018</v>
      </c>
    </row>
    <row r="94" spans="1:20" ht="22.5" customHeight="1">
      <c r="A94" s="129" t="s">
        <v>882</v>
      </c>
      <c r="B94" s="129" t="s">
        <v>1142</v>
      </c>
      <c r="C94" s="129" t="s">
        <v>883</v>
      </c>
      <c r="D94" s="235" t="s">
        <v>58</v>
      </c>
      <c r="E94" s="235" t="s">
        <v>604</v>
      </c>
      <c r="F94" s="247" t="s">
        <v>59</v>
      </c>
      <c r="G94" s="235" t="s">
        <v>1037</v>
      </c>
      <c r="H94" s="235" t="s">
        <v>13</v>
      </c>
      <c r="I94" s="235" t="s">
        <v>15</v>
      </c>
      <c r="J94" s="235" t="s">
        <v>15</v>
      </c>
      <c r="K94" s="255">
        <v>245486</v>
      </c>
      <c r="L94" s="255">
        <v>49098</v>
      </c>
      <c r="M94" s="255"/>
      <c r="N94" s="255"/>
      <c r="O94" s="255"/>
      <c r="P94" s="255">
        <v>196388</v>
      </c>
      <c r="Q94" s="235" t="s">
        <v>125</v>
      </c>
      <c r="R94" s="235" t="s">
        <v>125</v>
      </c>
      <c r="S94" s="235" t="s">
        <v>125</v>
      </c>
      <c r="T94" s="235">
        <v>2018</v>
      </c>
    </row>
    <row r="95" spans="1:20" ht="22.5" customHeight="1">
      <c r="A95" s="129" t="s">
        <v>884</v>
      </c>
      <c r="B95" s="129" t="s">
        <v>1143</v>
      </c>
      <c r="C95" s="129" t="s">
        <v>885</v>
      </c>
      <c r="D95" s="235" t="s">
        <v>58</v>
      </c>
      <c r="E95" s="235" t="s">
        <v>604</v>
      </c>
      <c r="F95" s="247" t="s">
        <v>59</v>
      </c>
      <c r="G95" s="235" t="s">
        <v>1037</v>
      </c>
      <c r="H95" s="235" t="s">
        <v>13</v>
      </c>
      <c r="I95" s="235" t="s">
        <v>15</v>
      </c>
      <c r="J95" s="235" t="s">
        <v>15</v>
      </c>
      <c r="K95" s="255">
        <v>79046</v>
      </c>
      <c r="L95" s="255">
        <v>15810</v>
      </c>
      <c r="M95" s="255"/>
      <c r="N95" s="255"/>
      <c r="O95" s="255"/>
      <c r="P95" s="255">
        <v>63236</v>
      </c>
      <c r="Q95" s="235" t="s">
        <v>125</v>
      </c>
      <c r="R95" s="235" t="s">
        <v>125</v>
      </c>
      <c r="S95" s="235" t="s">
        <v>125</v>
      </c>
      <c r="T95" s="235">
        <v>2018</v>
      </c>
    </row>
    <row r="96" spans="1:20" ht="22.5" customHeight="1">
      <c r="A96" s="129" t="s">
        <v>886</v>
      </c>
      <c r="B96" s="129" t="s">
        <v>1144</v>
      </c>
      <c r="C96" s="129" t="s">
        <v>887</v>
      </c>
      <c r="D96" s="235" t="s">
        <v>40</v>
      </c>
      <c r="E96" s="235" t="s">
        <v>604</v>
      </c>
      <c r="F96" s="235" t="s">
        <v>41</v>
      </c>
      <c r="G96" s="235" t="s">
        <v>1037</v>
      </c>
      <c r="H96" s="235" t="s">
        <v>13</v>
      </c>
      <c r="I96" s="235" t="s">
        <v>15</v>
      </c>
      <c r="J96" s="235" t="s">
        <v>15</v>
      </c>
      <c r="K96" s="255">
        <v>224857</v>
      </c>
      <c r="L96" s="255">
        <v>44972</v>
      </c>
      <c r="M96" s="255"/>
      <c r="N96" s="255"/>
      <c r="O96" s="255"/>
      <c r="P96" s="255">
        <v>179885</v>
      </c>
      <c r="Q96" s="235" t="s">
        <v>125</v>
      </c>
      <c r="R96" s="235" t="s">
        <v>125</v>
      </c>
      <c r="S96" s="235" t="s">
        <v>33</v>
      </c>
      <c r="T96" s="235">
        <v>2018</v>
      </c>
    </row>
    <row r="97" spans="1:20" ht="33.75" customHeight="1">
      <c r="A97" s="129" t="s">
        <v>900</v>
      </c>
      <c r="B97" s="129" t="s">
        <v>1145</v>
      </c>
      <c r="C97" s="129" t="s">
        <v>1146</v>
      </c>
      <c r="D97" s="235" t="s">
        <v>40</v>
      </c>
      <c r="E97" s="235" t="s">
        <v>604</v>
      </c>
      <c r="F97" s="235" t="s">
        <v>41</v>
      </c>
      <c r="G97" s="235" t="s">
        <v>1037</v>
      </c>
      <c r="H97" s="235" t="s">
        <v>13</v>
      </c>
      <c r="I97" s="235" t="s">
        <v>15</v>
      </c>
      <c r="J97" s="235" t="s">
        <v>15</v>
      </c>
      <c r="K97" s="255">
        <v>174060</v>
      </c>
      <c r="L97" s="255">
        <v>69179</v>
      </c>
      <c r="M97" s="255"/>
      <c r="N97" s="255"/>
      <c r="O97" s="255"/>
      <c r="P97" s="255">
        <v>104881</v>
      </c>
      <c r="Q97" s="235" t="s">
        <v>125</v>
      </c>
      <c r="R97" s="235" t="s">
        <v>125</v>
      </c>
      <c r="S97" s="235" t="s">
        <v>33</v>
      </c>
      <c r="T97" s="235">
        <v>2019</v>
      </c>
    </row>
    <row r="98" spans="1:20" ht="22.5" customHeight="1">
      <c r="A98" s="129" t="s">
        <v>906</v>
      </c>
      <c r="B98" s="129" t="s">
        <v>1147</v>
      </c>
      <c r="C98" s="129" t="s">
        <v>1148</v>
      </c>
      <c r="D98" s="235" t="s">
        <v>40</v>
      </c>
      <c r="E98" s="235" t="s">
        <v>604</v>
      </c>
      <c r="F98" s="235" t="s">
        <v>41</v>
      </c>
      <c r="G98" s="235" t="s">
        <v>1037</v>
      </c>
      <c r="H98" s="235" t="s">
        <v>13</v>
      </c>
      <c r="I98" s="235" t="s">
        <v>15</v>
      </c>
      <c r="J98" s="235" t="s">
        <v>15</v>
      </c>
      <c r="K98" s="255">
        <v>250000</v>
      </c>
      <c r="L98" s="255">
        <v>50000</v>
      </c>
      <c r="M98" s="255"/>
      <c r="N98" s="255"/>
      <c r="O98" s="255"/>
      <c r="P98" s="255">
        <v>200000</v>
      </c>
      <c r="Q98" s="235" t="s">
        <v>125</v>
      </c>
      <c r="R98" s="235" t="s">
        <v>125</v>
      </c>
      <c r="S98" s="235" t="s">
        <v>33</v>
      </c>
      <c r="T98" s="235">
        <v>2018</v>
      </c>
    </row>
    <row r="99" spans="1:20" ht="33.75" customHeight="1">
      <c r="A99" s="129" t="s">
        <v>907</v>
      </c>
      <c r="B99" s="129" t="s">
        <v>1149</v>
      </c>
      <c r="C99" s="129" t="s">
        <v>1150</v>
      </c>
      <c r="D99" s="235" t="s">
        <v>40</v>
      </c>
      <c r="E99" s="235" t="s">
        <v>604</v>
      </c>
      <c r="F99" s="235" t="s">
        <v>41</v>
      </c>
      <c r="G99" s="235" t="s">
        <v>1037</v>
      </c>
      <c r="H99" s="235" t="s">
        <v>13</v>
      </c>
      <c r="I99" s="235" t="s">
        <v>15</v>
      </c>
      <c r="J99" s="235" t="s">
        <v>15</v>
      </c>
      <c r="K99" s="255">
        <v>156406</v>
      </c>
      <c r="L99" s="255">
        <v>31282</v>
      </c>
      <c r="M99" s="255"/>
      <c r="N99" s="255"/>
      <c r="O99" s="255"/>
      <c r="P99" s="255">
        <v>125124</v>
      </c>
      <c r="Q99" s="235" t="s">
        <v>125</v>
      </c>
      <c r="R99" s="235" t="s">
        <v>125</v>
      </c>
      <c r="S99" s="235" t="s">
        <v>33</v>
      </c>
      <c r="T99" s="235">
        <v>2018</v>
      </c>
    </row>
    <row r="100" spans="1:20" ht="33.75" customHeight="1">
      <c r="A100" s="129" t="s">
        <v>909</v>
      </c>
      <c r="B100" s="129" t="s">
        <v>1151</v>
      </c>
      <c r="C100" s="129" t="s">
        <v>910</v>
      </c>
      <c r="D100" s="235" t="s">
        <v>40</v>
      </c>
      <c r="E100" s="235" t="s">
        <v>604</v>
      </c>
      <c r="F100" s="235" t="s">
        <v>41</v>
      </c>
      <c r="G100" s="235" t="s">
        <v>1037</v>
      </c>
      <c r="H100" s="235" t="s">
        <v>13</v>
      </c>
      <c r="I100" s="235" t="s">
        <v>15</v>
      </c>
      <c r="J100" s="235" t="s">
        <v>15</v>
      </c>
      <c r="K100" s="255">
        <v>250000</v>
      </c>
      <c r="L100" s="255">
        <v>50000</v>
      </c>
      <c r="M100" s="255"/>
      <c r="N100" s="255"/>
      <c r="O100" s="255"/>
      <c r="P100" s="255">
        <v>200000</v>
      </c>
      <c r="Q100" s="235" t="s">
        <v>125</v>
      </c>
      <c r="R100" s="235" t="s">
        <v>125</v>
      </c>
      <c r="S100" s="235" t="s">
        <v>33</v>
      </c>
      <c r="T100" s="235">
        <v>2018</v>
      </c>
    </row>
    <row r="101" spans="1:20" ht="22.5" customHeight="1">
      <c r="A101" s="129" t="s">
        <v>911</v>
      </c>
      <c r="B101" s="129" t="s">
        <v>1152</v>
      </c>
      <c r="C101" s="129" t="s">
        <v>912</v>
      </c>
      <c r="D101" s="235" t="s">
        <v>40</v>
      </c>
      <c r="E101" s="235" t="s">
        <v>604</v>
      </c>
      <c r="F101" s="235" t="s">
        <v>41</v>
      </c>
      <c r="G101" s="235" t="s">
        <v>1037</v>
      </c>
      <c r="H101" s="235" t="s">
        <v>13</v>
      </c>
      <c r="I101" s="235" t="s">
        <v>15</v>
      </c>
      <c r="J101" s="235" t="s">
        <v>15</v>
      </c>
      <c r="K101" s="255">
        <v>60737</v>
      </c>
      <c r="L101" s="255">
        <v>12148</v>
      </c>
      <c r="M101" s="255"/>
      <c r="N101" s="255"/>
      <c r="O101" s="255"/>
      <c r="P101" s="255">
        <v>48589</v>
      </c>
      <c r="Q101" s="235" t="s">
        <v>125</v>
      </c>
      <c r="R101" s="235" t="s">
        <v>125</v>
      </c>
      <c r="S101" s="235" t="s">
        <v>33</v>
      </c>
      <c r="T101" s="235">
        <v>2018</v>
      </c>
    </row>
    <row r="102" spans="1:20" ht="33.75" customHeight="1">
      <c r="A102" s="129" t="s">
        <v>913</v>
      </c>
      <c r="B102" s="129" t="s">
        <v>1153</v>
      </c>
      <c r="C102" s="129" t="s">
        <v>914</v>
      </c>
      <c r="D102" s="235" t="s">
        <v>40</v>
      </c>
      <c r="E102" s="235" t="s">
        <v>604</v>
      </c>
      <c r="F102" s="235" t="s">
        <v>41</v>
      </c>
      <c r="G102" s="235" t="s">
        <v>1037</v>
      </c>
      <c r="H102" s="235" t="s">
        <v>13</v>
      </c>
      <c r="I102" s="235" t="s">
        <v>15</v>
      </c>
      <c r="J102" s="235" t="s">
        <v>15</v>
      </c>
      <c r="K102" s="255">
        <v>141096</v>
      </c>
      <c r="L102" s="255">
        <v>28220</v>
      </c>
      <c r="M102" s="255"/>
      <c r="N102" s="255"/>
      <c r="O102" s="255"/>
      <c r="P102" s="255">
        <v>112876</v>
      </c>
      <c r="Q102" s="235" t="s">
        <v>125</v>
      </c>
      <c r="R102" s="235" t="s">
        <v>125</v>
      </c>
      <c r="S102" s="235" t="s">
        <v>33</v>
      </c>
      <c r="T102" s="235">
        <v>2018</v>
      </c>
    </row>
    <row r="103" spans="1:20" ht="33.75" customHeight="1">
      <c r="A103" s="129" t="s">
        <v>915</v>
      </c>
      <c r="B103" s="129" t="s">
        <v>1154</v>
      </c>
      <c r="C103" s="129" t="s">
        <v>916</v>
      </c>
      <c r="D103" s="235" t="s">
        <v>40</v>
      </c>
      <c r="E103" s="235" t="s">
        <v>604</v>
      </c>
      <c r="F103" s="235" t="s">
        <v>41</v>
      </c>
      <c r="G103" s="235" t="s">
        <v>1037</v>
      </c>
      <c r="H103" s="235" t="s">
        <v>13</v>
      </c>
      <c r="I103" s="235" t="s">
        <v>15</v>
      </c>
      <c r="J103" s="235" t="s">
        <v>15</v>
      </c>
      <c r="K103" s="255">
        <v>72001</v>
      </c>
      <c r="L103" s="255">
        <v>14401</v>
      </c>
      <c r="M103" s="255"/>
      <c r="N103" s="255"/>
      <c r="O103" s="255"/>
      <c r="P103" s="255">
        <v>57600</v>
      </c>
      <c r="Q103" s="235" t="s">
        <v>125</v>
      </c>
      <c r="R103" s="235" t="s">
        <v>125</v>
      </c>
      <c r="S103" s="235" t="s">
        <v>33</v>
      </c>
      <c r="T103" s="235">
        <v>2018</v>
      </c>
    </row>
    <row r="104" spans="1:20" ht="22.5" customHeight="1">
      <c r="A104" s="129" t="s">
        <v>920</v>
      </c>
      <c r="B104" s="129" t="s">
        <v>1155</v>
      </c>
      <c r="C104" s="129" t="s">
        <v>923</v>
      </c>
      <c r="D104" s="235" t="s">
        <v>50</v>
      </c>
      <c r="E104" s="235" t="s">
        <v>604</v>
      </c>
      <c r="F104" s="235" t="s">
        <v>51</v>
      </c>
      <c r="G104" s="235" t="s">
        <v>1037</v>
      </c>
      <c r="H104" s="235" t="s">
        <v>13</v>
      </c>
      <c r="I104" s="235" t="s">
        <v>15</v>
      </c>
      <c r="J104" s="235" t="s">
        <v>15</v>
      </c>
      <c r="K104" s="255">
        <v>165441</v>
      </c>
      <c r="L104" s="255">
        <v>35622</v>
      </c>
      <c r="M104" s="255"/>
      <c r="N104" s="255"/>
      <c r="O104" s="255"/>
      <c r="P104" s="255">
        <v>129819</v>
      </c>
      <c r="Q104" s="235" t="s">
        <v>125</v>
      </c>
      <c r="R104" s="235" t="s">
        <v>125</v>
      </c>
      <c r="S104" s="235" t="s">
        <v>125</v>
      </c>
      <c r="T104" s="235">
        <v>2019</v>
      </c>
    </row>
    <row r="105" spans="1:20" ht="22.5" customHeight="1">
      <c r="A105" s="129" t="s">
        <v>921</v>
      </c>
      <c r="B105" s="129" t="s">
        <v>1156</v>
      </c>
      <c r="C105" s="129" t="s">
        <v>922</v>
      </c>
      <c r="D105" s="235" t="s">
        <v>50</v>
      </c>
      <c r="E105" s="235" t="s">
        <v>604</v>
      </c>
      <c r="F105" s="235" t="s">
        <v>51</v>
      </c>
      <c r="G105" s="235" t="s">
        <v>1037</v>
      </c>
      <c r="H105" s="235" t="s">
        <v>13</v>
      </c>
      <c r="I105" s="235" t="s">
        <v>15</v>
      </c>
      <c r="J105" s="235" t="s">
        <v>15</v>
      </c>
      <c r="K105" s="255">
        <v>196069</v>
      </c>
      <c r="L105" s="255">
        <v>40708</v>
      </c>
      <c r="M105" s="255"/>
      <c r="N105" s="255"/>
      <c r="O105" s="255"/>
      <c r="P105" s="255">
        <v>155361</v>
      </c>
      <c r="Q105" s="235" t="s">
        <v>125</v>
      </c>
      <c r="R105" s="235" t="s">
        <v>125</v>
      </c>
      <c r="S105" s="235" t="s">
        <v>125</v>
      </c>
      <c r="T105" s="235">
        <v>2019</v>
      </c>
    </row>
    <row r="106" spans="1:20" ht="22.5" customHeight="1">
      <c r="A106" s="129" t="s">
        <v>924</v>
      </c>
      <c r="B106" s="129" t="s">
        <v>1157</v>
      </c>
      <c r="C106" s="129" t="s">
        <v>925</v>
      </c>
      <c r="D106" s="235" t="s">
        <v>50</v>
      </c>
      <c r="E106" s="235" t="s">
        <v>604</v>
      </c>
      <c r="F106" s="235" t="s">
        <v>51</v>
      </c>
      <c r="G106" s="235" t="s">
        <v>1037</v>
      </c>
      <c r="H106" s="235" t="s">
        <v>13</v>
      </c>
      <c r="I106" s="235" t="s">
        <v>15</v>
      </c>
      <c r="J106" s="235" t="s">
        <v>1346</v>
      </c>
      <c r="K106" s="255">
        <v>209450.07</v>
      </c>
      <c r="L106" s="255">
        <v>42230.81</v>
      </c>
      <c r="M106" s="255"/>
      <c r="N106" s="255"/>
      <c r="O106" s="255"/>
      <c r="P106" s="255">
        <v>167219.26</v>
      </c>
      <c r="Q106" s="235" t="s">
        <v>125</v>
      </c>
      <c r="R106" s="235" t="s">
        <v>125</v>
      </c>
      <c r="S106" s="235" t="s">
        <v>125</v>
      </c>
      <c r="T106" s="235">
        <v>2019</v>
      </c>
    </row>
    <row r="107" spans="1:20" ht="22.5" customHeight="1">
      <c r="A107" s="129" t="s">
        <v>928</v>
      </c>
      <c r="B107" s="129" t="s">
        <v>1158</v>
      </c>
      <c r="C107" s="129" t="s">
        <v>929</v>
      </c>
      <c r="D107" s="235" t="s">
        <v>36</v>
      </c>
      <c r="E107" s="235" t="s">
        <v>604</v>
      </c>
      <c r="F107" s="235" t="s">
        <v>37</v>
      </c>
      <c r="G107" s="235" t="s">
        <v>1037</v>
      </c>
      <c r="H107" s="235" t="s">
        <v>13</v>
      </c>
      <c r="I107" s="235" t="s">
        <v>15</v>
      </c>
      <c r="J107" s="235" t="s">
        <v>15</v>
      </c>
      <c r="K107" s="255">
        <v>184819</v>
      </c>
      <c r="L107" s="255">
        <v>36964</v>
      </c>
      <c r="M107" s="255"/>
      <c r="N107" s="255"/>
      <c r="O107" s="255"/>
      <c r="P107" s="255">
        <v>147855</v>
      </c>
      <c r="Q107" s="235" t="s">
        <v>125</v>
      </c>
      <c r="R107" s="235" t="s">
        <v>125</v>
      </c>
      <c r="S107" s="235" t="s">
        <v>125</v>
      </c>
      <c r="T107" s="235">
        <v>2019</v>
      </c>
    </row>
    <row r="108" spans="1:20" ht="22.5" customHeight="1">
      <c r="A108" s="129" t="s">
        <v>930</v>
      </c>
      <c r="B108" s="129" t="s">
        <v>1159</v>
      </c>
      <c r="C108" s="129" t="s">
        <v>931</v>
      </c>
      <c r="D108" s="235" t="s">
        <v>36</v>
      </c>
      <c r="E108" s="235" t="s">
        <v>604</v>
      </c>
      <c r="F108" s="235" t="s">
        <v>37</v>
      </c>
      <c r="G108" s="235" t="s">
        <v>1037</v>
      </c>
      <c r="H108" s="235" t="s">
        <v>13</v>
      </c>
      <c r="I108" s="235" t="s">
        <v>15</v>
      </c>
      <c r="J108" s="235" t="s">
        <v>15</v>
      </c>
      <c r="K108" s="255">
        <v>237223</v>
      </c>
      <c r="L108" s="255">
        <v>47445</v>
      </c>
      <c r="M108" s="255"/>
      <c r="N108" s="255"/>
      <c r="O108" s="255"/>
      <c r="P108" s="255">
        <v>189778</v>
      </c>
      <c r="Q108" s="235" t="s">
        <v>125</v>
      </c>
      <c r="R108" s="235" t="s">
        <v>125</v>
      </c>
      <c r="S108" s="235" t="s">
        <v>125</v>
      </c>
      <c r="T108" s="235">
        <v>2019</v>
      </c>
    </row>
    <row r="109" spans="1:20" ht="22.5" customHeight="1">
      <c r="A109" s="129" t="s">
        <v>932</v>
      </c>
      <c r="B109" s="129" t="s">
        <v>1160</v>
      </c>
      <c r="C109" s="129" t="s">
        <v>933</v>
      </c>
      <c r="D109" s="235" t="s">
        <v>36</v>
      </c>
      <c r="E109" s="235" t="s">
        <v>604</v>
      </c>
      <c r="F109" s="235" t="s">
        <v>37</v>
      </c>
      <c r="G109" s="235" t="s">
        <v>1037</v>
      </c>
      <c r="H109" s="235" t="s">
        <v>13</v>
      </c>
      <c r="I109" s="235" t="s">
        <v>15</v>
      </c>
      <c r="J109" s="235" t="s">
        <v>15</v>
      </c>
      <c r="K109" s="255">
        <v>168976</v>
      </c>
      <c r="L109" s="255">
        <v>68976</v>
      </c>
      <c r="M109" s="255"/>
      <c r="N109" s="255"/>
      <c r="O109" s="255"/>
      <c r="P109" s="255">
        <v>100000</v>
      </c>
      <c r="Q109" s="235" t="s">
        <v>125</v>
      </c>
      <c r="R109" s="235" t="s">
        <v>125</v>
      </c>
      <c r="S109" s="235" t="s">
        <v>125</v>
      </c>
      <c r="T109" s="235">
        <v>2019</v>
      </c>
    </row>
    <row r="110" spans="1:20" ht="22.5" customHeight="1">
      <c r="A110" s="129" t="s">
        <v>936</v>
      </c>
      <c r="B110" s="129" t="s">
        <v>1161</v>
      </c>
      <c r="C110" s="129" t="s">
        <v>937</v>
      </c>
      <c r="D110" s="235" t="s">
        <v>36</v>
      </c>
      <c r="E110" s="235" t="s">
        <v>604</v>
      </c>
      <c r="F110" s="235" t="s">
        <v>37</v>
      </c>
      <c r="G110" s="235" t="s">
        <v>1037</v>
      </c>
      <c r="H110" s="235" t="s">
        <v>13</v>
      </c>
      <c r="I110" s="235" t="s">
        <v>15</v>
      </c>
      <c r="J110" s="235" t="s">
        <v>15</v>
      </c>
      <c r="K110" s="255">
        <v>137040</v>
      </c>
      <c r="L110" s="255">
        <v>27408</v>
      </c>
      <c r="M110" s="255"/>
      <c r="N110" s="255"/>
      <c r="O110" s="255"/>
      <c r="P110" s="255">
        <v>109632</v>
      </c>
      <c r="Q110" s="235" t="s">
        <v>125</v>
      </c>
      <c r="R110" s="235" t="s">
        <v>125</v>
      </c>
      <c r="S110" s="235" t="s">
        <v>125</v>
      </c>
      <c r="T110" s="235">
        <v>2018</v>
      </c>
    </row>
    <row r="111" spans="1:20" ht="33.75" customHeight="1">
      <c r="A111" s="129" t="s">
        <v>940</v>
      </c>
      <c r="B111" s="129" t="s">
        <v>1162</v>
      </c>
      <c r="C111" s="129" t="s">
        <v>1163</v>
      </c>
      <c r="D111" s="235" t="s">
        <v>46</v>
      </c>
      <c r="E111" s="235" t="s">
        <v>604</v>
      </c>
      <c r="F111" s="235" t="s">
        <v>47</v>
      </c>
      <c r="G111" s="235" t="s">
        <v>1037</v>
      </c>
      <c r="H111" s="235" t="s">
        <v>13</v>
      </c>
      <c r="I111" s="235" t="s">
        <v>15</v>
      </c>
      <c r="J111" s="235" t="s">
        <v>1346</v>
      </c>
      <c r="K111" s="255">
        <v>198135.86</v>
      </c>
      <c r="L111" s="255">
        <v>39627.18</v>
      </c>
      <c r="M111" s="255"/>
      <c r="N111" s="255"/>
      <c r="O111" s="255"/>
      <c r="P111" s="255">
        <v>158508.68</v>
      </c>
      <c r="Q111" s="235" t="s">
        <v>125</v>
      </c>
      <c r="R111" s="235" t="s">
        <v>125</v>
      </c>
      <c r="S111" s="235" t="s">
        <v>33</v>
      </c>
      <c r="T111" s="235">
        <v>2019</v>
      </c>
    </row>
    <row r="112" spans="1:20" ht="33.75" customHeight="1">
      <c r="A112" s="129" t="s">
        <v>942</v>
      </c>
      <c r="B112" s="129" t="s">
        <v>1164</v>
      </c>
      <c r="C112" s="129" t="s">
        <v>943</v>
      </c>
      <c r="D112" s="235" t="s">
        <v>46</v>
      </c>
      <c r="E112" s="235" t="s">
        <v>604</v>
      </c>
      <c r="F112" s="235" t="s">
        <v>47</v>
      </c>
      <c r="G112" s="235" t="s">
        <v>1037</v>
      </c>
      <c r="H112" s="235" t="s">
        <v>13</v>
      </c>
      <c r="I112" s="235" t="s">
        <v>15</v>
      </c>
      <c r="J112" s="235" t="s">
        <v>15</v>
      </c>
      <c r="K112" s="255">
        <v>59053</v>
      </c>
      <c r="L112" s="255">
        <v>11811</v>
      </c>
      <c r="M112" s="255"/>
      <c r="N112" s="255"/>
      <c r="O112" s="255"/>
      <c r="P112" s="255">
        <v>47242</v>
      </c>
      <c r="Q112" s="235" t="s">
        <v>125</v>
      </c>
      <c r="R112" s="235" t="s">
        <v>125</v>
      </c>
      <c r="S112" s="235" t="s">
        <v>33</v>
      </c>
      <c r="T112" s="235">
        <v>2019</v>
      </c>
    </row>
    <row r="113" spans="1:20" ht="33.75" customHeight="1">
      <c r="A113" s="129" t="s">
        <v>944</v>
      </c>
      <c r="B113" s="129" t="s">
        <v>1165</v>
      </c>
      <c r="C113" s="129" t="s">
        <v>1840</v>
      </c>
      <c r="D113" s="235" t="s">
        <v>46</v>
      </c>
      <c r="E113" s="235" t="s">
        <v>604</v>
      </c>
      <c r="F113" s="235" t="s">
        <v>47</v>
      </c>
      <c r="G113" s="235" t="s">
        <v>1037</v>
      </c>
      <c r="H113" s="235" t="s">
        <v>13</v>
      </c>
      <c r="I113" s="235" t="s">
        <v>15</v>
      </c>
      <c r="J113" s="235" t="s">
        <v>15</v>
      </c>
      <c r="K113" s="255">
        <v>142670</v>
      </c>
      <c r="L113" s="255">
        <v>28534</v>
      </c>
      <c r="M113" s="255"/>
      <c r="N113" s="255"/>
      <c r="O113" s="255"/>
      <c r="P113" s="255">
        <v>114136</v>
      </c>
      <c r="Q113" s="235" t="s">
        <v>125</v>
      </c>
      <c r="R113" s="235" t="s">
        <v>125</v>
      </c>
      <c r="S113" s="235" t="s">
        <v>33</v>
      </c>
      <c r="T113" s="235">
        <v>2019</v>
      </c>
    </row>
    <row r="114" spans="1:20" ht="33.75" customHeight="1">
      <c r="A114" s="129" t="s">
        <v>945</v>
      </c>
      <c r="B114" s="129" t="s">
        <v>1166</v>
      </c>
      <c r="C114" s="129" t="s">
        <v>946</v>
      </c>
      <c r="D114" s="235" t="s">
        <v>46</v>
      </c>
      <c r="E114" s="235" t="s">
        <v>604</v>
      </c>
      <c r="F114" s="235" t="s">
        <v>47</v>
      </c>
      <c r="G114" s="235" t="s">
        <v>1037</v>
      </c>
      <c r="H114" s="235" t="s">
        <v>13</v>
      </c>
      <c r="I114" s="235" t="s">
        <v>15</v>
      </c>
      <c r="J114" s="235" t="s">
        <v>15</v>
      </c>
      <c r="K114" s="255">
        <v>77239</v>
      </c>
      <c r="L114" s="255">
        <v>15448</v>
      </c>
      <c r="M114" s="255"/>
      <c r="N114" s="255"/>
      <c r="O114" s="255"/>
      <c r="P114" s="255">
        <v>61791</v>
      </c>
      <c r="Q114" s="235" t="s">
        <v>125</v>
      </c>
      <c r="R114" s="235" t="s">
        <v>125</v>
      </c>
      <c r="S114" s="235" t="s">
        <v>33</v>
      </c>
      <c r="T114" s="235">
        <v>2019</v>
      </c>
    </row>
    <row r="115" spans="1:20" ht="33.75" customHeight="1">
      <c r="A115" s="129" t="s">
        <v>947</v>
      </c>
      <c r="B115" s="129" t="s">
        <v>1167</v>
      </c>
      <c r="C115" s="336" t="s">
        <v>948</v>
      </c>
      <c r="D115" s="337" t="s">
        <v>46</v>
      </c>
      <c r="E115" s="337" t="s">
        <v>604</v>
      </c>
      <c r="F115" s="337" t="s">
        <v>47</v>
      </c>
      <c r="G115" s="337" t="s">
        <v>1037</v>
      </c>
      <c r="H115" s="337" t="s">
        <v>13</v>
      </c>
      <c r="I115" s="337" t="s">
        <v>15</v>
      </c>
      <c r="J115" s="337" t="s">
        <v>15</v>
      </c>
      <c r="K115" s="338">
        <v>157432.78</v>
      </c>
      <c r="L115" s="338">
        <v>31486.78</v>
      </c>
      <c r="M115" s="338"/>
      <c r="N115" s="338"/>
      <c r="O115" s="338"/>
      <c r="P115" s="338">
        <v>125946</v>
      </c>
      <c r="Q115" s="235" t="s">
        <v>125</v>
      </c>
      <c r="R115" s="235" t="s">
        <v>125</v>
      </c>
      <c r="S115" s="235" t="s">
        <v>33</v>
      </c>
      <c r="T115" s="235">
        <v>2019</v>
      </c>
    </row>
    <row r="116" spans="1:20" ht="27" customHeight="1">
      <c r="A116" s="129" t="s">
        <v>949</v>
      </c>
      <c r="B116" s="129" t="s">
        <v>1168</v>
      </c>
      <c r="C116" s="129" t="s">
        <v>950</v>
      </c>
      <c r="D116" s="235" t="s">
        <v>46</v>
      </c>
      <c r="E116" s="235" t="s">
        <v>604</v>
      </c>
      <c r="F116" s="235" t="s">
        <v>47</v>
      </c>
      <c r="G116" s="235" t="s">
        <v>1037</v>
      </c>
      <c r="H116" s="235" t="s">
        <v>13</v>
      </c>
      <c r="I116" s="235" t="s">
        <v>15</v>
      </c>
      <c r="J116" s="235" t="s">
        <v>15</v>
      </c>
      <c r="K116" s="255">
        <v>135212</v>
      </c>
      <c r="L116" s="255">
        <v>27043</v>
      </c>
      <c r="M116" s="255"/>
      <c r="N116" s="255"/>
      <c r="O116" s="255"/>
      <c r="P116" s="255">
        <v>108169</v>
      </c>
      <c r="Q116" s="235" t="s">
        <v>125</v>
      </c>
      <c r="R116" s="235" t="s">
        <v>125</v>
      </c>
      <c r="S116" s="235" t="s">
        <v>33</v>
      </c>
      <c r="T116" s="235">
        <v>2019</v>
      </c>
    </row>
    <row r="117" spans="1:20" ht="33.75" customHeight="1">
      <c r="A117" s="129" t="s">
        <v>951</v>
      </c>
      <c r="B117" s="129" t="s">
        <v>1169</v>
      </c>
      <c r="C117" s="129" t="s">
        <v>952</v>
      </c>
      <c r="D117" s="235" t="s">
        <v>46</v>
      </c>
      <c r="E117" s="235" t="s">
        <v>604</v>
      </c>
      <c r="F117" s="235" t="s">
        <v>47</v>
      </c>
      <c r="G117" s="235" t="s">
        <v>1037</v>
      </c>
      <c r="H117" s="235" t="s">
        <v>13</v>
      </c>
      <c r="I117" s="235" t="s">
        <v>15</v>
      </c>
      <c r="J117" s="235" t="s">
        <v>15</v>
      </c>
      <c r="K117" s="255">
        <v>249799</v>
      </c>
      <c r="L117" s="255">
        <v>49960</v>
      </c>
      <c r="M117" s="255"/>
      <c r="N117" s="255"/>
      <c r="O117" s="255"/>
      <c r="P117" s="255">
        <v>199839</v>
      </c>
      <c r="Q117" s="235" t="s">
        <v>125</v>
      </c>
      <c r="R117" s="235" t="s">
        <v>125</v>
      </c>
      <c r="S117" s="235" t="s">
        <v>33</v>
      </c>
      <c r="T117" s="235">
        <v>2019</v>
      </c>
    </row>
    <row r="118" spans="1:20" ht="22.5" customHeight="1">
      <c r="A118" s="129" t="s">
        <v>955</v>
      </c>
      <c r="B118" s="129" t="s">
        <v>1170</v>
      </c>
      <c r="C118" s="129" t="s">
        <v>919</v>
      </c>
      <c r="D118" s="235" t="s">
        <v>50</v>
      </c>
      <c r="E118" s="235" t="s">
        <v>604</v>
      </c>
      <c r="F118" s="235" t="s">
        <v>51</v>
      </c>
      <c r="G118" s="235" t="s">
        <v>1037</v>
      </c>
      <c r="H118" s="235" t="s">
        <v>13</v>
      </c>
      <c r="I118" s="235" t="s">
        <v>15</v>
      </c>
      <c r="J118" s="235" t="s">
        <v>15</v>
      </c>
      <c r="K118" s="255">
        <v>235508</v>
      </c>
      <c r="L118" s="255">
        <v>70170</v>
      </c>
      <c r="M118" s="255"/>
      <c r="N118" s="255"/>
      <c r="O118" s="255"/>
      <c r="P118" s="255">
        <v>165338</v>
      </c>
      <c r="Q118" s="235" t="s">
        <v>125</v>
      </c>
      <c r="R118" s="235" t="s">
        <v>125</v>
      </c>
      <c r="S118" s="235" t="s">
        <v>125</v>
      </c>
      <c r="T118" s="235">
        <v>2019</v>
      </c>
    </row>
    <row r="119" spans="1:20" ht="19.5" customHeight="1">
      <c r="A119" s="129" t="s">
        <v>204</v>
      </c>
      <c r="B119" s="129" t="s">
        <v>1</v>
      </c>
      <c r="C119" s="129" t="s">
        <v>1809</v>
      </c>
      <c r="D119" s="235" t="s">
        <v>1</v>
      </c>
      <c r="E119" s="235" t="s">
        <v>1</v>
      </c>
      <c r="F119" s="235" t="s">
        <v>1</v>
      </c>
      <c r="G119" s="235" t="s">
        <v>1</v>
      </c>
      <c r="H119" s="235" t="s">
        <v>1</v>
      </c>
      <c r="I119" s="235" t="s">
        <v>1</v>
      </c>
      <c r="J119" s="235" t="s">
        <v>1</v>
      </c>
      <c r="K119" s="134" t="s">
        <v>1</v>
      </c>
      <c r="L119" s="134" t="s">
        <v>1</v>
      </c>
      <c r="M119" s="134" t="s">
        <v>1</v>
      </c>
      <c r="N119" s="134" t="s">
        <v>1</v>
      </c>
      <c r="O119" s="134" t="s">
        <v>1</v>
      </c>
      <c r="P119" s="134" t="s">
        <v>1</v>
      </c>
      <c r="Q119" s="235" t="s">
        <v>1</v>
      </c>
      <c r="R119" s="235" t="s">
        <v>1</v>
      </c>
      <c r="S119" s="235" t="s">
        <v>1</v>
      </c>
      <c r="T119" s="235" t="s">
        <v>1</v>
      </c>
    </row>
    <row r="120" spans="1:20" ht="45" customHeight="1">
      <c r="A120" s="129" t="s">
        <v>206</v>
      </c>
      <c r="B120" s="129" t="s">
        <v>1171</v>
      </c>
      <c r="C120" s="129" t="s">
        <v>590</v>
      </c>
      <c r="D120" s="235" t="s">
        <v>36</v>
      </c>
      <c r="E120" s="235" t="s">
        <v>10</v>
      </c>
      <c r="F120" s="235" t="s">
        <v>37</v>
      </c>
      <c r="G120" s="235" t="s">
        <v>12</v>
      </c>
      <c r="H120" s="235" t="s">
        <v>13</v>
      </c>
      <c r="I120" s="235" t="s">
        <v>14</v>
      </c>
      <c r="J120" s="235" t="s">
        <v>15</v>
      </c>
      <c r="K120" s="184">
        <v>1251774.19</v>
      </c>
      <c r="L120" s="184">
        <v>180180.19</v>
      </c>
      <c r="M120" s="184">
        <v>86886</v>
      </c>
      <c r="N120" s="184"/>
      <c r="O120" s="184"/>
      <c r="P120" s="184">
        <v>984708</v>
      </c>
      <c r="Q120" s="235" t="s">
        <v>25</v>
      </c>
      <c r="R120" s="235" t="s">
        <v>124</v>
      </c>
      <c r="S120" s="235" t="s">
        <v>125</v>
      </c>
      <c r="T120" s="235">
        <v>2019</v>
      </c>
    </row>
    <row r="121" spans="1:20" ht="30.75" customHeight="1">
      <c r="A121" s="129" t="s">
        <v>207</v>
      </c>
      <c r="B121" s="129" t="s">
        <v>1172</v>
      </c>
      <c r="C121" s="129" t="s">
        <v>208</v>
      </c>
      <c r="D121" s="235" t="s">
        <v>36</v>
      </c>
      <c r="E121" s="235" t="s">
        <v>10</v>
      </c>
      <c r="F121" s="235" t="s">
        <v>37</v>
      </c>
      <c r="G121" s="235" t="s">
        <v>12</v>
      </c>
      <c r="H121" s="235" t="s">
        <v>13</v>
      </c>
      <c r="I121" s="235" t="s">
        <v>14</v>
      </c>
      <c r="J121" s="235" t="s">
        <v>15</v>
      </c>
      <c r="K121" s="184">
        <v>1395094</v>
      </c>
      <c r="L121" s="184">
        <v>104633</v>
      </c>
      <c r="M121" s="184">
        <v>104632</v>
      </c>
      <c r="N121" s="184"/>
      <c r="O121" s="184"/>
      <c r="P121" s="184">
        <v>1185829</v>
      </c>
      <c r="Q121" s="235" t="s">
        <v>26</v>
      </c>
      <c r="R121" s="235" t="s">
        <v>26</v>
      </c>
      <c r="S121" s="235" t="s">
        <v>27</v>
      </c>
      <c r="T121" s="235">
        <v>2020</v>
      </c>
    </row>
    <row r="122" spans="1:20" ht="22.5" customHeight="1">
      <c r="A122" s="129" t="s">
        <v>209</v>
      </c>
      <c r="B122" s="129" t="s">
        <v>1173</v>
      </c>
      <c r="C122" s="129" t="s">
        <v>210</v>
      </c>
      <c r="D122" s="235" t="s">
        <v>21</v>
      </c>
      <c r="E122" s="235" t="s">
        <v>10</v>
      </c>
      <c r="F122" s="235" t="s">
        <v>22</v>
      </c>
      <c r="G122" s="235" t="s">
        <v>12</v>
      </c>
      <c r="H122" s="235" t="s">
        <v>13</v>
      </c>
      <c r="I122" s="235" t="s">
        <v>14</v>
      </c>
      <c r="J122" s="235" t="s">
        <v>15</v>
      </c>
      <c r="K122" s="184">
        <v>313685</v>
      </c>
      <c r="L122" s="184">
        <v>23527</v>
      </c>
      <c r="M122" s="184">
        <v>23526</v>
      </c>
      <c r="N122" s="184"/>
      <c r="O122" s="184"/>
      <c r="P122" s="184">
        <v>266632</v>
      </c>
      <c r="Q122" s="235" t="s">
        <v>26</v>
      </c>
      <c r="R122" s="235" t="s">
        <v>1605</v>
      </c>
      <c r="S122" s="235" t="s">
        <v>66</v>
      </c>
      <c r="T122" s="235">
        <v>2020</v>
      </c>
    </row>
    <row r="123" spans="1:20" ht="22.5" customHeight="1">
      <c r="A123" s="129" t="s">
        <v>211</v>
      </c>
      <c r="B123" s="129" t="s">
        <v>1174</v>
      </c>
      <c r="C123" s="129" t="s">
        <v>212</v>
      </c>
      <c r="D123" s="235" t="s">
        <v>21</v>
      </c>
      <c r="E123" s="235" t="s">
        <v>213</v>
      </c>
      <c r="F123" s="235" t="s">
        <v>22</v>
      </c>
      <c r="G123" s="235" t="s">
        <v>214</v>
      </c>
      <c r="H123" s="235" t="s">
        <v>13</v>
      </c>
      <c r="I123" s="235" t="s">
        <v>15</v>
      </c>
      <c r="J123" s="235" t="s">
        <v>15</v>
      </c>
      <c r="K123" s="184">
        <v>336343.87</v>
      </c>
      <c r="L123" s="184">
        <v>50451.58</v>
      </c>
      <c r="M123" s="184"/>
      <c r="N123" s="184"/>
      <c r="O123" s="184"/>
      <c r="P123" s="184">
        <v>285892.29</v>
      </c>
      <c r="Q123" s="235" t="s">
        <v>120</v>
      </c>
      <c r="R123" s="235" t="s">
        <v>125</v>
      </c>
      <c r="S123" s="235" t="s">
        <v>33</v>
      </c>
      <c r="T123" s="235">
        <v>2018</v>
      </c>
    </row>
    <row r="124" spans="1:20" ht="33.75" customHeight="1">
      <c r="A124" s="129" t="s">
        <v>215</v>
      </c>
      <c r="B124" s="129" t="s">
        <v>1175</v>
      </c>
      <c r="C124" s="129" t="s">
        <v>1428</v>
      </c>
      <c r="D124" s="235" t="s">
        <v>36</v>
      </c>
      <c r="E124" s="235" t="s">
        <v>213</v>
      </c>
      <c r="F124" s="235" t="s">
        <v>37</v>
      </c>
      <c r="G124" s="235" t="s">
        <v>214</v>
      </c>
      <c r="H124" s="235" t="s">
        <v>13</v>
      </c>
      <c r="I124" s="235" t="s">
        <v>14</v>
      </c>
      <c r="J124" s="235" t="s">
        <v>15</v>
      </c>
      <c r="K124" s="184">
        <v>299716</v>
      </c>
      <c r="L124" s="184">
        <v>44957.4</v>
      </c>
      <c r="M124" s="184"/>
      <c r="N124" s="184"/>
      <c r="O124" s="184"/>
      <c r="P124" s="184">
        <v>254758.6</v>
      </c>
      <c r="Q124" s="235" t="s">
        <v>26</v>
      </c>
      <c r="R124" s="235" t="s">
        <v>27</v>
      </c>
      <c r="S124" s="235" t="s">
        <v>65</v>
      </c>
      <c r="T124" s="235">
        <v>2021</v>
      </c>
    </row>
    <row r="125" spans="1:20" ht="22.5" customHeight="1">
      <c r="A125" s="129" t="s">
        <v>216</v>
      </c>
      <c r="B125" s="129" t="s">
        <v>1176</v>
      </c>
      <c r="C125" s="129" t="s">
        <v>217</v>
      </c>
      <c r="D125" s="235" t="s">
        <v>58</v>
      </c>
      <c r="E125" s="235" t="s">
        <v>213</v>
      </c>
      <c r="F125" s="247" t="s">
        <v>59</v>
      </c>
      <c r="G125" s="235" t="s">
        <v>214</v>
      </c>
      <c r="H125" s="235" t="s">
        <v>13</v>
      </c>
      <c r="I125" s="235" t="s">
        <v>14</v>
      </c>
      <c r="J125" s="235" t="s">
        <v>15</v>
      </c>
      <c r="K125" s="184">
        <v>478840</v>
      </c>
      <c r="L125" s="184">
        <v>71826</v>
      </c>
      <c r="M125" s="184"/>
      <c r="N125" s="184"/>
      <c r="O125" s="184"/>
      <c r="P125" s="184">
        <v>407014</v>
      </c>
      <c r="Q125" s="235" t="s">
        <v>120</v>
      </c>
      <c r="R125" s="235" t="s">
        <v>124</v>
      </c>
      <c r="S125" s="235" t="s">
        <v>124</v>
      </c>
      <c r="T125" s="235">
        <v>2018</v>
      </c>
    </row>
    <row r="126" spans="1:20" ht="33.75" customHeight="1">
      <c r="A126" s="129" t="s">
        <v>218</v>
      </c>
      <c r="B126" s="129" t="s">
        <v>1177</v>
      </c>
      <c r="C126" s="129" t="s">
        <v>219</v>
      </c>
      <c r="D126" s="235" t="s">
        <v>50</v>
      </c>
      <c r="E126" s="235" t="s">
        <v>213</v>
      </c>
      <c r="F126" s="235" t="s">
        <v>51</v>
      </c>
      <c r="G126" s="235" t="s">
        <v>214</v>
      </c>
      <c r="H126" s="235" t="s">
        <v>13</v>
      </c>
      <c r="I126" s="235" t="s">
        <v>14</v>
      </c>
      <c r="J126" s="235" t="s">
        <v>15</v>
      </c>
      <c r="K126" s="260">
        <v>620360.32</v>
      </c>
      <c r="L126" s="261">
        <v>182600.32</v>
      </c>
      <c r="M126" s="260"/>
      <c r="N126" s="260"/>
      <c r="O126" s="260"/>
      <c r="P126" s="260">
        <v>437760</v>
      </c>
      <c r="Q126" s="235" t="s">
        <v>120</v>
      </c>
      <c r="R126" s="235" t="s">
        <v>25</v>
      </c>
      <c r="S126" s="235" t="s">
        <v>124</v>
      </c>
      <c r="T126" s="235">
        <v>2018</v>
      </c>
    </row>
    <row r="127" spans="1:20" ht="33.75" customHeight="1">
      <c r="A127" s="129" t="s">
        <v>220</v>
      </c>
      <c r="B127" s="129" t="s">
        <v>1178</v>
      </c>
      <c r="C127" s="129" t="s">
        <v>1429</v>
      </c>
      <c r="D127" s="235" t="s">
        <v>9</v>
      </c>
      <c r="E127" s="235" t="s">
        <v>213</v>
      </c>
      <c r="F127" s="235" t="s">
        <v>11</v>
      </c>
      <c r="G127" s="235" t="s">
        <v>214</v>
      </c>
      <c r="H127" s="235" t="s">
        <v>13</v>
      </c>
      <c r="I127" s="235" t="s">
        <v>14</v>
      </c>
      <c r="J127" s="235" t="s">
        <v>15</v>
      </c>
      <c r="K127" s="184">
        <v>264183.53</v>
      </c>
      <c r="L127" s="184">
        <v>39627.53</v>
      </c>
      <c r="M127" s="184"/>
      <c r="N127" s="259"/>
      <c r="O127" s="184"/>
      <c r="P127" s="184">
        <v>224556</v>
      </c>
      <c r="Q127" s="235" t="s">
        <v>26</v>
      </c>
      <c r="R127" s="235" t="s">
        <v>27</v>
      </c>
      <c r="S127" s="235" t="s">
        <v>65</v>
      </c>
      <c r="T127" s="235">
        <v>2021</v>
      </c>
    </row>
    <row r="128" spans="1:20" ht="22.5" customHeight="1">
      <c r="A128" s="129" t="s">
        <v>221</v>
      </c>
      <c r="B128" s="129" t="s">
        <v>1179</v>
      </c>
      <c r="C128" s="129" t="s">
        <v>222</v>
      </c>
      <c r="D128" s="235" t="s">
        <v>9</v>
      </c>
      <c r="E128" s="235" t="s">
        <v>213</v>
      </c>
      <c r="F128" s="235" t="s">
        <v>11</v>
      </c>
      <c r="G128" s="235" t="s">
        <v>214</v>
      </c>
      <c r="H128" s="235" t="s">
        <v>13</v>
      </c>
      <c r="I128" s="235" t="s">
        <v>15</v>
      </c>
      <c r="J128" s="235" t="s">
        <v>15</v>
      </c>
      <c r="K128" s="184">
        <v>123197.82</v>
      </c>
      <c r="L128" s="184">
        <v>18479.68</v>
      </c>
      <c r="M128" s="184"/>
      <c r="N128" s="184"/>
      <c r="O128" s="184"/>
      <c r="P128" s="184">
        <v>104718.14</v>
      </c>
      <c r="Q128" s="235" t="s">
        <v>120</v>
      </c>
      <c r="R128" s="235" t="s">
        <v>124</v>
      </c>
      <c r="S128" s="235" t="s">
        <v>124</v>
      </c>
      <c r="T128" s="235">
        <v>2018</v>
      </c>
    </row>
    <row r="129" spans="1:20" ht="36" customHeight="1">
      <c r="A129" s="129" t="s">
        <v>223</v>
      </c>
      <c r="B129" s="129" t="s">
        <v>1180</v>
      </c>
      <c r="C129" s="129" t="s">
        <v>1430</v>
      </c>
      <c r="D129" s="235" t="s">
        <v>40</v>
      </c>
      <c r="E129" s="235" t="s">
        <v>213</v>
      </c>
      <c r="F129" s="235" t="s">
        <v>41</v>
      </c>
      <c r="G129" s="235" t="s">
        <v>214</v>
      </c>
      <c r="H129" s="235" t="s">
        <v>13</v>
      </c>
      <c r="I129" s="235" t="s">
        <v>15</v>
      </c>
      <c r="J129" s="235" t="s">
        <v>15</v>
      </c>
      <c r="K129" s="260">
        <v>592521.98</v>
      </c>
      <c r="L129" s="260">
        <v>88878.3</v>
      </c>
      <c r="M129" s="262"/>
      <c r="N129" s="260"/>
      <c r="O129" s="184"/>
      <c r="P129" s="184">
        <v>503643.68</v>
      </c>
      <c r="Q129" s="235" t="s">
        <v>26</v>
      </c>
      <c r="R129" s="235" t="s">
        <v>27</v>
      </c>
      <c r="S129" s="235" t="s">
        <v>65</v>
      </c>
      <c r="T129" s="235">
        <v>2021</v>
      </c>
    </row>
    <row r="130" spans="1:20" ht="22.5" customHeight="1">
      <c r="A130" s="129" t="s">
        <v>224</v>
      </c>
      <c r="B130" s="129" t="s">
        <v>1181</v>
      </c>
      <c r="C130" s="129" t="s">
        <v>225</v>
      </c>
      <c r="D130" s="235" t="s">
        <v>179</v>
      </c>
      <c r="E130" s="235" t="s">
        <v>213</v>
      </c>
      <c r="F130" s="235" t="s">
        <v>47</v>
      </c>
      <c r="G130" s="235" t="s">
        <v>214</v>
      </c>
      <c r="H130" s="235" t="s">
        <v>13</v>
      </c>
      <c r="I130" s="235" t="s">
        <v>15</v>
      </c>
      <c r="J130" s="235" t="s">
        <v>15</v>
      </c>
      <c r="K130" s="184">
        <v>375457.35</v>
      </c>
      <c r="L130" s="184">
        <v>56318.6</v>
      </c>
      <c r="M130" s="184"/>
      <c r="N130" s="184"/>
      <c r="O130" s="184"/>
      <c r="P130" s="184">
        <v>319138.75</v>
      </c>
      <c r="Q130" s="235" t="s">
        <v>120</v>
      </c>
      <c r="R130" s="235" t="s">
        <v>124</v>
      </c>
      <c r="S130" s="235" t="s">
        <v>124</v>
      </c>
      <c r="T130" s="235">
        <v>2018</v>
      </c>
    </row>
    <row r="131" spans="1:20" ht="33.75" customHeight="1">
      <c r="A131" s="129" t="s">
        <v>226</v>
      </c>
      <c r="B131" s="129" t="s">
        <v>1182</v>
      </c>
      <c r="C131" s="129" t="s">
        <v>227</v>
      </c>
      <c r="D131" s="235" t="s">
        <v>62</v>
      </c>
      <c r="E131" s="235" t="s">
        <v>213</v>
      </c>
      <c r="F131" s="235" t="s">
        <v>55</v>
      </c>
      <c r="G131" s="235" t="s">
        <v>214</v>
      </c>
      <c r="H131" s="235" t="s">
        <v>13</v>
      </c>
      <c r="I131" s="235" t="s">
        <v>14</v>
      </c>
      <c r="J131" s="235" t="s">
        <v>15</v>
      </c>
      <c r="K131" s="260">
        <v>255974.19</v>
      </c>
      <c r="L131" s="260">
        <v>38396.13</v>
      </c>
      <c r="M131" s="260"/>
      <c r="N131" s="260"/>
      <c r="O131" s="260"/>
      <c r="P131" s="260">
        <v>217578.06</v>
      </c>
      <c r="Q131" s="235" t="s">
        <v>120</v>
      </c>
      <c r="R131" s="235" t="s">
        <v>25</v>
      </c>
      <c r="S131" s="235" t="s">
        <v>25</v>
      </c>
      <c r="T131" s="235">
        <v>2019</v>
      </c>
    </row>
    <row r="132" spans="1:20" ht="22.5" customHeight="1">
      <c r="A132" s="129" t="s">
        <v>228</v>
      </c>
      <c r="B132" s="129" t="s">
        <v>1183</v>
      </c>
      <c r="C132" s="129" t="s">
        <v>229</v>
      </c>
      <c r="D132" s="235" t="s">
        <v>62</v>
      </c>
      <c r="E132" s="235" t="s">
        <v>213</v>
      </c>
      <c r="F132" s="235" t="s">
        <v>55</v>
      </c>
      <c r="G132" s="235" t="s">
        <v>214</v>
      </c>
      <c r="H132" s="235" t="s">
        <v>13</v>
      </c>
      <c r="I132" s="235" t="s">
        <v>14</v>
      </c>
      <c r="J132" s="235" t="s">
        <v>1346</v>
      </c>
      <c r="K132" s="260">
        <v>374802</v>
      </c>
      <c r="L132" s="184">
        <v>56220</v>
      </c>
      <c r="M132" s="263"/>
      <c r="N132" s="260"/>
      <c r="O132" s="184"/>
      <c r="P132" s="184">
        <v>318582</v>
      </c>
      <c r="Q132" s="235" t="s">
        <v>1</v>
      </c>
      <c r="R132" s="235" t="s">
        <v>1</v>
      </c>
      <c r="S132" s="235" t="s">
        <v>1</v>
      </c>
      <c r="T132" s="235" t="s">
        <v>1</v>
      </c>
    </row>
    <row r="133" spans="1:20" ht="22.5" customHeight="1">
      <c r="A133" s="129" t="s">
        <v>1418</v>
      </c>
      <c r="B133" s="129" t="s">
        <v>1419</v>
      </c>
      <c r="C133" s="129" t="s">
        <v>1420</v>
      </c>
      <c r="D133" s="235" t="s">
        <v>21</v>
      </c>
      <c r="E133" s="235" t="s">
        <v>213</v>
      </c>
      <c r="F133" s="235" t="s">
        <v>22</v>
      </c>
      <c r="G133" s="235" t="s">
        <v>214</v>
      </c>
      <c r="H133" s="235" t="s">
        <v>13</v>
      </c>
      <c r="I133" s="235" t="s">
        <v>15</v>
      </c>
      <c r="J133" s="235" t="s">
        <v>1421</v>
      </c>
      <c r="K133" s="260">
        <v>125271.13</v>
      </c>
      <c r="L133" s="184">
        <v>18790.67</v>
      </c>
      <c r="M133" s="263"/>
      <c r="N133" s="260"/>
      <c r="O133" s="184"/>
      <c r="P133" s="184">
        <v>106480.46</v>
      </c>
      <c r="Q133" s="235" t="s">
        <v>26</v>
      </c>
      <c r="R133" s="235" t="s">
        <v>65</v>
      </c>
      <c r="S133" s="235" t="s">
        <v>107</v>
      </c>
      <c r="T133" s="235">
        <v>2021</v>
      </c>
    </row>
    <row r="134" spans="1:20" ht="15" customHeight="1">
      <c r="A134" s="129" t="s">
        <v>230</v>
      </c>
      <c r="B134" s="129" t="s">
        <v>1</v>
      </c>
      <c r="C134" s="129" t="s">
        <v>1810</v>
      </c>
      <c r="D134" s="235" t="s">
        <v>1</v>
      </c>
      <c r="E134" s="235" t="s">
        <v>1</v>
      </c>
      <c r="F134" s="235" t="s">
        <v>1</v>
      </c>
      <c r="G134" s="235" t="s">
        <v>1</v>
      </c>
      <c r="H134" s="235" t="s">
        <v>1</v>
      </c>
      <c r="I134" s="235" t="s">
        <v>1</v>
      </c>
      <c r="J134" s="235" t="s">
        <v>1</v>
      </c>
      <c r="K134" s="134" t="s">
        <v>1</v>
      </c>
      <c r="L134" s="134" t="s">
        <v>1</v>
      </c>
      <c r="M134" s="134" t="s">
        <v>1</v>
      </c>
      <c r="N134" s="134" t="s">
        <v>1</v>
      </c>
      <c r="O134" s="134" t="s">
        <v>1</v>
      </c>
      <c r="P134" s="134" t="s">
        <v>1</v>
      </c>
      <c r="Q134" s="235" t="s">
        <v>1</v>
      </c>
      <c r="R134" s="235" t="s">
        <v>1</v>
      </c>
      <c r="S134" s="235" t="s">
        <v>1</v>
      </c>
      <c r="T134" s="235" t="s">
        <v>1</v>
      </c>
    </row>
    <row r="135" spans="1:20" ht="45" customHeight="1">
      <c r="A135" s="129" t="s">
        <v>232</v>
      </c>
      <c r="B135" s="129" t="s">
        <v>1184</v>
      </c>
      <c r="C135" s="129" t="s">
        <v>233</v>
      </c>
      <c r="D135" s="235" t="s">
        <v>234</v>
      </c>
      <c r="E135" s="235" t="s">
        <v>235</v>
      </c>
      <c r="F135" s="235" t="s">
        <v>1185</v>
      </c>
      <c r="G135" s="235" t="s">
        <v>236</v>
      </c>
      <c r="H135" s="235" t="s">
        <v>13</v>
      </c>
      <c r="I135" s="235" t="s">
        <v>15</v>
      </c>
      <c r="J135" s="235" t="s">
        <v>15</v>
      </c>
      <c r="K135" s="184">
        <v>267418.67</v>
      </c>
      <c r="L135" s="184">
        <v>40112.81</v>
      </c>
      <c r="M135" s="184"/>
      <c r="N135" s="184"/>
      <c r="O135" s="184"/>
      <c r="P135" s="184">
        <v>227305.86</v>
      </c>
      <c r="Q135" s="235" t="s">
        <v>120</v>
      </c>
      <c r="R135" s="235" t="s">
        <v>16</v>
      </c>
      <c r="S135" s="235" t="s">
        <v>124</v>
      </c>
      <c r="T135" s="235">
        <v>2019</v>
      </c>
    </row>
    <row r="136" spans="1:20" ht="47.25" customHeight="1">
      <c r="A136" s="129" t="s">
        <v>237</v>
      </c>
      <c r="B136" s="129" t="s">
        <v>1186</v>
      </c>
      <c r="C136" s="129" t="s">
        <v>238</v>
      </c>
      <c r="D136" s="235" t="s">
        <v>239</v>
      </c>
      <c r="E136" s="235" t="s">
        <v>235</v>
      </c>
      <c r="F136" s="247" t="s">
        <v>1187</v>
      </c>
      <c r="G136" s="235" t="s">
        <v>236</v>
      </c>
      <c r="H136" s="235" t="s">
        <v>13</v>
      </c>
      <c r="I136" s="235" t="s">
        <v>15</v>
      </c>
      <c r="J136" s="235" t="s">
        <v>15</v>
      </c>
      <c r="K136" s="184">
        <v>299567.36</v>
      </c>
      <c r="L136" s="184">
        <v>44935.11</v>
      </c>
      <c r="M136" s="184"/>
      <c r="N136" s="184"/>
      <c r="O136" s="184"/>
      <c r="P136" s="184">
        <v>254632.25</v>
      </c>
      <c r="Q136" s="235" t="s">
        <v>25</v>
      </c>
      <c r="R136" s="235" t="s">
        <v>124</v>
      </c>
      <c r="S136" s="235" t="s">
        <v>125</v>
      </c>
      <c r="T136" s="235">
        <v>2018</v>
      </c>
    </row>
    <row r="137" spans="1:20" ht="33.75" customHeight="1">
      <c r="A137" s="129" t="s">
        <v>240</v>
      </c>
      <c r="B137" s="129" t="s">
        <v>1188</v>
      </c>
      <c r="C137" s="129" t="s">
        <v>241</v>
      </c>
      <c r="D137" s="235" t="s">
        <v>242</v>
      </c>
      <c r="E137" s="235" t="s">
        <v>235</v>
      </c>
      <c r="F137" s="235" t="s">
        <v>1189</v>
      </c>
      <c r="G137" s="235" t="s">
        <v>236</v>
      </c>
      <c r="H137" s="235" t="s">
        <v>13</v>
      </c>
      <c r="I137" s="235" t="s">
        <v>15</v>
      </c>
      <c r="J137" s="235" t="s">
        <v>15</v>
      </c>
      <c r="K137" s="184">
        <v>228544</v>
      </c>
      <c r="L137" s="184">
        <v>34281.6</v>
      </c>
      <c r="M137" s="184"/>
      <c r="N137" s="184"/>
      <c r="O137" s="184"/>
      <c r="P137" s="184">
        <v>194262.4</v>
      </c>
      <c r="Q137" s="235" t="s">
        <v>120</v>
      </c>
      <c r="R137" s="235" t="s">
        <v>125</v>
      </c>
      <c r="S137" s="235" t="s">
        <v>33</v>
      </c>
      <c r="T137" s="235">
        <v>2019</v>
      </c>
    </row>
    <row r="138" spans="1:20" ht="33.75" customHeight="1">
      <c r="A138" s="129" t="s">
        <v>243</v>
      </c>
      <c r="B138" s="129" t="s">
        <v>1</v>
      </c>
      <c r="C138" s="129" t="s">
        <v>1811</v>
      </c>
      <c r="D138" s="235" t="s">
        <v>245</v>
      </c>
      <c r="E138" s="235" t="s">
        <v>1</v>
      </c>
      <c r="F138" s="235" t="s">
        <v>1</v>
      </c>
      <c r="G138" s="235" t="s">
        <v>1</v>
      </c>
      <c r="H138" s="235" t="s">
        <v>1</v>
      </c>
      <c r="I138" s="235" t="s">
        <v>1</v>
      </c>
      <c r="J138" s="235" t="s">
        <v>1</v>
      </c>
      <c r="K138" s="134" t="s">
        <v>1</v>
      </c>
      <c r="L138" s="134" t="s">
        <v>1</v>
      </c>
      <c r="M138" s="134" t="s">
        <v>1</v>
      </c>
      <c r="N138" s="134" t="s">
        <v>1</v>
      </c>
      <c r="O138" s="134" t="s">
        <v>1</v>
      </c>
      <c r="P138" s="134" t="s">
        <v>1</v>
      </c>
      <c r="Q138" s="235" t="s">
        <v>1</v>
      </c>
      <c r="R138" s="235" t="s">
        <v>1</v>
      </c>
      <c r="S138" s="235" t="s">
        <v>1</v>
      </c>
      <c r="T138" s="235" t="s">
        <v>1</v>
      </c>
    </row>
    <row r="139" spans="1:20" ht="45" customHeight="1">
      <c r="A139" s="129" t="s">
        <v>246</v>
      </c>
      <c r="B139" s="129" t="s">
        <v>1</v>
      </c>
      <c r="C139" s="129" t="s">
        <v>1812</v>
      </c>
      <c r="D139" s="235" t="s">
        <v>114</v>
      </c>
      <c r="E139" s="235" t="s">
        <v>1</v>
      </c>
      <c r="F139" s="235" t="s">
        <v>1</v>
      </c>
      <c r="G139" s="235" t="s">
        <v>1</v>
      </c>
      <c r="H139" s="235" t="s">
        <v>1</v>
      </c>
      <c r="I139" s="235" t="s">
        <v>1</v>
      </c>
      <c r="J139" s="235" t="s">
        <v>1</v>
      </c>
      <c r="K139" s="134" t="s">
        <v>1</v>
      </c>
      <c r="L139" s="134" t="s">
        <v>1</v>
      </c>
      <c r="M139" s="134" t="s">
        <v>1</v>
      </c>
      <c r="N139" s="134" t="s">
        <v>1</v>
      </c>
      <c r="O139" s="134" t="s">
        <v>1</v>
      </c>
      <c r="P139" s="134" t="s">
        <v>1</v>
      </c>
      <c r="Q139" s="235" t="s">
        <v>1</v>
      </c>
      <c r="R139" s="235" t="s">
        <v>1</v>
      </c>
      <c r="S139" s="235" t="s">
        <v>1</v>
      </c>
      <c r="T139" s="235" t="s">
        <v>1</v>
      </c>
    </row>
    <row r="140" spans="1:20" ht="22.5" customHeight="1">
      <c r="A140" s="129" t="s">
        <v>248</v>
      </c>
      <c r="B140" s="129" t="s">
        <v>1</v>
      </c>
      <c r="C140" s="129" t="s">
        <v>1813</v>
      </c>
      <c r="D140" s="235" t="s">
        <v>250</v>
      </c>
      <c r="E140" s="235" t="s">
        <v>1</v>
      </c>
      <c r="F140" s="235" t="s">
        <v>1</v>
      </c>
      <c r="G140" s="235" t="s">
        <v>1</v>
      </c>
      <c r="H140" s="235" t="s">
        <v>1</v>
      </c>
      <c r="I140" s="235" t="s">
        <v>1</v>
      </c>
      <c r="J140" s="235" t="s">
        <v>1</v>
      </c>
      <c r="K140" s="134" t="s">
        <v>1</v>
      </c>
      <c r="L140" s="134" t="s">
        <v>1</v>
      </c>
      <c r="M140" s="134" t="s">
        <v>1</v>
      </c>
      <c r="N140" s="134" t="s">
        <v>1</v>
      </c>
      <c r="O140" s="134" t="s">
        <v>1</v>
      </c>
      <c r="P140" s="134" t="s">
        <v>1</v>
      </c>
      <c r="Q140" s="235" t="s">
        <v>1</v>
      </c>
      <c r="R140" s="235" t="s">
        <v>1</v>
      </c>
      <c r="S140" s="235" t="s">
        <v>1</v>
      </c>
      <c r="T140" s="235" t="s">
        <v>1</v>
      </c>
    </row>
    <row r="141" spans="1:20" ht="22.5" customHeight="1">
      <c r="A141" s="129" t="s">
        <v>251</v>
      </c>
      <c r="B141" s="129" t="s">
        <v>1190</v>
      </c>
      <c r="C141" s="129" t="s">
        <v>252</v>
      </c>
      <c r="D141" s="235" t="s">
        <v>50</v>
      </c>
      <c r="E141" s="235" t="s">
        <v>10</v>
      </c>
      <c r="F141" s="235" t="s">
        <v>51</v>
      </c>
      <c r="G141" s="235" t="s">
        <v>119</v>
      </c>
      <c r="H141" s="235" t="s">
        <v>13</v>
      </c>
      <c r="I141" s="235" t="s">
        <v>14</v>
      </c>
      <c r="J141" s="235" t="s">
        <v>15</v>
      </c>
      <c r="K141" s="184">
        <v>1488329.06</v>
      </c>
      <c r="L141" s="184">
        <v>394818.66</v>
      </c>
      <c r="M141" s="260">
        <v>88663.01</v>
      </c>
      <c r="N141" s="184"/>
      <c r="O141" s="184"/>
      <c r="P141" s="260">
        <v>1004847.39</v>
      </c>
      <c r="Q141" s="235" t="s">
        <v>16</v>
      </c>
      <c r="R141" s="235" t="s">
        <v>16</v>
      </c>
      <c r="S141" s="235" t="s">
        <v>17</v>
      </c>
      <c r="T141" s="235">
        <v>2019</v>
      </c>
    </row>
    <row r="142" spans="1:20" ht="22.5" customHeight="1">
      <c r="A142" s="129" t="s">
        <v>253</v>
      </c>
      <c r="B142" s="129" t="s">
        <v>1191</v>
      </c>
      <c r="C142" s="129" t="s">
        <v>254</v>
      </c>
      <c r="D142" s="235" t="s">
        <v>50</v>
      </c>
      <c r="E142" s="235" t="s">
        <v>10</v>
      </c>
      <c r="F142" s="235" t="s">
        <v>51</v>
      </c>
      <c r="G142" s="235" t="s">
        <v>119</v>
      </c>
      <c r="H142" s="235" t="s">
        <v>13</v>
      </c>
      <c r="I142" s="235" t="s">
        <v>14</v>
      </c>
      <c r="J142" s="235" t="s">
        <v>15</v>
      </c>
      <c r="K142" s="184">
        <v>1494032.05</v>
      </c>
      <c r="L142" s="184">
        <v>400990</v>
      </c>
      <c r="M142" s="260">
        <v>88625.05</v>
      </c>
      <c r="N142" s="184"/>
      <c r="O142" s="184"/>
      <c r="P142" s="260">
        <v>1004417</v>
      </c>
      <c r="Q142" s="235" t="s">
        <v>16</v>
      </c>
      <c r="R142" s="235" t="s">
        <v>17</v>
      </c>
      <c r="S142" s="235" t="s">
        <v>18</v>
      </c>
      <c r="T142" s="235">
        <v>2019</v>
      </c>
    </row>
    <row r="143" spans="1:20" ht="45" customHeight="1">
      <c r="A143" s="129" t="s">
        <v>255</v>
      </c>
      <c r="B143" s="129" t="s">
        <v>1192</v>
      </c>
      <c r="C143" s="129" t="s">
        <v>256</v>
      </c>
      <c r="D143" s="235" t="s">
        <v>40</v>
      </c>
      <c r="E143" s="235" t="s">
        <v>10</v>
      </c>
      <c r="F143" s="235" t="s">
        <v>41</v>
      </c>
      <c r="G143" s="235" t="s">
        <v>119</v>
      </c>
      <c r="H143" s="235" t="s">
        <v>13</v>
      </c>
      <c r="I143" s="235" t="s">
        <v>14</v>
      </c>
      <c r="J143" s="235" t="s">
        <v>15</v>
      </c>
      <c r="K143" s="184">
        <v>1083827.12</v>
      </c>
      <c r="L143" s="184">
        <v>186033.01</v>
      </c>
      <c r="M143" s="184">
        <v>72794.12</v>
      </c>
      <c r="N143" s="184"/>
      <c r="O143" s="184"/>
      <c r="P143" s="184">
        <v>824999.99</v>
      </c>
      <c r="Q143" s="235" t="s">
        <v>16</v>
      </c>
      <c r="R143" s="235" t="s">
        <v>18</v>
      </c>
      <c r="S143" s="235" t="s">
        <v>26</v>
      </c>
      <c r="T143" s="235">
        <v>2020</v>
      </c>
    </row>
    <row r="144" spans="1:20" ht="33.75" customHeight="1">
      <c r="A144" s="129" t="s">
        <v>257</v>
      </c>
      <c r="B144" s="129" t="s">
        <v>1193</v>
      </c>
      <c r="C144" s="129" t="s">
        <v>258</v>
      </c>
      <c r="D144" s="235" t="s">
        <v>58</v>
      </c>
      <c r="E144" s="235" t="s">
        <v>10</v>
      </c>
      <c r="F144" s="235" t="s">
        <v>59</v>
      </c>
      <c r="G144" s="235" t="s">
        <v>259</v>
      </c>
      <c r="H144" s="235" t="s">
        <v>13</v>
      </c>
      <c r="I144" s="235" t="s">
        <v>14</v>
      </c>
      <c r="J144" s="235" t="s">
        <v>15</v>
      </c>
      <c r="K144" s="184">
        <v>1335111.33</v>
      </c>
      <c r="L144" s="184">
        <v>373542.38</v>
      </c>
      <c r="M144" s="184">
        <v>77965.05</v>
      </c>
      <c r="N144" s="184"/>
      <c r="O144" s="184"/>
      <c r="P144" s="184">
        <v>883603.9</v>
      </c>
      <c r="Q144" s="235" t="s">
        <v>260</v>
      </c>
      <c r="R144" s="235" t="s">
        <v>124</v>
      </c>
      <c r="S144" s="235" t="s">
        <v>260</v>
      </c>
      <c r="T144" s="235">
        <v>2018</v>
      </c>
    </row>
    <row r="145" spans="1:20" ht="33.75" customHeight="1">
      <c r="A145" s="129" t="s">
        <v>261</v>
      </c>
      <c r="B145" s="129" t="s">
        <v>1194</v>
      </c>
      <c r="C145" s="129" t="s">
        <v>262</v>
      </c>
      <c r="D145" s="235" t="s">
        <v>50</v>
      </c>
      <c r="E145" s="235" t="s">
        <v>10</v>
      </c>
      <c r="F145" s="235" t="s">
        <v>51</v>
      </c>
      <c r="G145" s="235" t="s">
        <v>259</v>
      </c>
      <c r="H145" s="235" t="s">
        <v>13</v>
      </c>
      <c r="I145" s="235" t="s">
        <v>14</v>
      </c>
      <c r="J145" s="235" t="s">
        <v>15</v>
      </c>
      <c r="K145" s="184">
        <v>1056244.6</v>
      </c>
      <c r="L145" s="184">
        <v>190098.6</v>
      </c>
      <c r="M145" s="184">
        <v>70228.06</v>
      </c>
      <c r="N145" s="184"/>
      <c r="O145" s="184"/>
      <c r="P145" s="184">
        <v>795917.94</v>
      </c>
      <c r="Q145" s="235" t="s">
        <v>260</v>
      </c>
      <c r="R145" s="235" t="s">
        <v>120</v>
      </c>
      <c r="S145" s="235" t="s">
        <v>260</v>
      </c>
      <c r="T145" s="235">
        <v>2019</v>
      </c>
    </row>
    <row r="146" spans="1:20" ht="22.5" customHeight="1">
      <c r="A146" s="129" t="s">
        <v>263</v>
      </c>
      <c r="B146" s="129" t="s">
        <v>1195</v>
      </c>
      <c r="C146" s="129" t="s">
        <v>264</v>
      </c>
      <c r="D146" s="235" t="s">
        <v>58</v>
      </c>
      <c r="E146" s="235" t="s">
        <v>265</v>
      </c>
      <c r="F146" s="247" t="s">
        <v>59</v>
      </c>
      <c r="G146" s="235" t="s">
        <v>266</v>
      </c>
      <c r="H146" s="235" t="s">
        <v>13</v>
      </c>
      <c r="I146" s="235" t="s">
        <v>14</v>
      </c>
      <c r="J146" s="235" t="s">
        <v>15</v>
      </c>
      <c r="K146" s="184">
        <v>534452.95</v>
      </c>
      <c r="L146" s="184">
        <v>80167.94</v>
      </c>
      <c r="M146" s="184"/>
      <c r="N146" s="184"/>
      <c r="O146" s="184"/>
      <c r="P146" s="184">
        <v>454285.01</v>
      </c>
      <c r="Q146" s="235" t="s">
        <v>25</v>
      </c>
      <c r="R146" s="235" t="s">
        <v>33</v>
      </c>
      <c r="S146" s="235" t="s">
        <v>16</v>
      </c>
      <c r="T146" s="235">
        <v>2018</v>
      </c>
    </row>
    <row r="147" spans="1:20" ht="22.5" customHeight="1">
      <c r="A147" s="129" t="s">
        <v>267</v>
      </c>
      <c r="B147" s="129" t="s">
        <v>1196</v>
      </c>
      <c r="C147" s="129" t="s">
        <v>268</v>
      </c>
      <c r="D147" s="235" t="s">
        <v>58</v>
      </c>
      <c r="E147" s="235" t="s">
        <v>265</v>
      </c>
      <c r="F147" s="247" t="s">
        <v>59</v>
      </c>
      <c r="G147" s="235" t="s">
        <v>266</v>
      </c>
      <c r="H147" s="235" t="s">
        <v>13</v>
      </c>
      <c r="I147" s="235" t="s">
        <v>14</v>
      </c>
      <c r="J147" s="235" t="s">
        <v>15</v>
      </c>
      <c r="K147" s="184">
        <v>600578.98</v>
      </c>
      <c r="L147" s="184"/>
      <c r="M147" s="184">
        <v>90086.85</v>
      </c>
      <c r="N147" s="184"/>
      <c r="O147" s="184"/>
      <c r="P147" s="184">
        <v>510492.13</v>
      </c>
      <c r="Q147" s="235" t="s">
        <v>25</v>
      </c>
      <c r="R147" s="235" t="s">
        <v>124</v>
      </c>
      <c r="S147" s="235" t="s">
        <v>125</v>
      </c>
      <c r="T147" s="235">
        <v>2018</v>
      </c>
    </row>
    <row r="148" spans="1:20" ht="22.5" customHeight="1">
      <c r="A148" s="129" t="s">
        <v>269</v>
      </c>
      <c r="B148" s="129" t="s">
        <v>1197</v>
      </c>
      <c r="C148" s="129" t="s">
        <v>270</v>
      </c>
      <c r="D148" s="235" t="s">
        <v>36</v>
      </c>
      <c r="E148" s="235" t="s">
        <v>265</v>
      </c>
      <c r="F148" s="235" t="s">
        <v>37</v>
      </c>
      <c r="G148" s="235" t="s">
        <v>266</v>
      </c>
      <c r="H148" s="235" t="s">
        <v>13</v>
      </c>
      <c r="I148" s="235" t="s">
        <v>14</v>
      </c>
      <c r="J148" s="235" t="s">
        <v>15</v>
      </c>
      <c r="K148" s="184">
        <v>133338.18</v>
      </c>
      <c r="L148" s="184">
        <v>20000.73</v>
      </c>
      <c r="M148" s="184"/>
      <c r="N148" s="184"/>
      <c r="O148" s="184"/>
      <c r="P148" s="184">
        <v>113337.45</v>
      </c>
      <c r="Q148" s="235" t="s">
        <v>25</v>
      </c>
      <c r="R148" s="235" t="s">
        <v>124</v>
      </c>
      <c r="S148" s="235" t="s">
        <v>125</v>
      </c>
      <c r="T148" s="235">
        <v>2019</v>
      </c>
    </row>
    <row r="149" spans="1:20" ht="15" customHeight="1">
      <c r="A149" s="129" t="s">
        <v>271</v>
      </c>
      <c r="B149" s="129" t="s">
        <v>1198</v>
      </c>
      <c r="C149" s="129" t="s">
        <v>272</v>
      </c>
      <c r="D149" s="235" t="s">
        <v>36</v>
      </c>
      <c r="E149" s="235" t="s">
        <v>265</v>
      </c>
      <c r="F149" s="235" t="s">
        <v>37</v>
      </c>
      <c r="G149" s="235" t="s">
        <v>266</v>
      </c>
      <c r="H149" s="235" t="s">
        <v>13</v>
      </c>
      <c r="I149" s="235" t="s">
        <v>14</v>
      </c>
      <c r="J149" s="235" t="s">
        <v>15</v>
      </c>
      <c r="K149" s="184">
        <v>182582.05</v>
      </c>
      <c r="L149" s="184">
        <v>27387.31</v>
      </c>
      <c r="M149" s="184"/>
      <c r="N149" s="184"/>
      <c r="O149" s="184"/>
      <c r="P149" s="184">
        <v>155194.74</v>
      </c>
      <c r="Q149" s="235" t="s">
        <v>25</v>
      </c>
      <c r="R149" s="235" t="s">
        <v>124</v>
      </c>
      <c r="S149" s="235" t="s">
        <v>125</v>
      </c>
      <c r="T149" s="235">
        <v>2019</v>
      </c>
    </row>
    <row r="150" spans="1:20" ht="15" customHeight="1">
      <c r="A150" s="129" t="s">
        <v>273</v>
      </c>
      <c r="B150" s="129" t="s">
        <v>1199</v>
      </c>
      <c r="C150" s="129" t="s">
        <v>274</v>
      </c>
      <c r="D150" s="235" t="s">
        <v>36</v>
      </c>
      <c r="E150" s="235" t="s">
        <v>265</v>
      </c>
      <c r="F150" s="235" t="s">
        <v>37</v>
      </c>
      <c r="G150" s="235" t="s">
        <v>266</v>
      </c>
      <c r="H150" s="235" t="s">
        <v>13</v>
      </c>
      <c r="I150" s="235" t="s">
        <v>14</v>
      </c>
      <c r="J150" s="235" t="s">
        <v>15</v>
      </c>
      <c r="K150" s="184">
        <v>252165.67</v>
      </c>
      <c r="L150" s="184">
        <v>37824.86</v>
      </c>
      <c r="M150" s="184"/>
      <c r="N150" s="184"/>
      <c r="O150" s="184"/>
      <c r="P150" s="184">
        <v>214340.81</v>
      </c>
      <c r="Q150" s="235" t="s">
        <v>25</v>
      </c>
      <c r="R150" s="235" t="s">
        <v>25</v>
      </c>
      <c r="S150" s="235" t="s">
        <v>124</v>
      </c>
      <c r="T150" s="235">
        <v>2019</v>
      </c>
    </row>
    <row r="151" spans="1:20" ht="20.25" customHeight="1">
      <c r="A151" s="129" t="s">
        <v>275</v>
      </c>
      <c r="B151" s="129" t="s">
        <v>1200</v>
      </c>
      <c r="C151" s="129" t="s">
        <v>276</v>
      </c>
      <c r="D151" s="235" t="s">
        <v>36</v>
      </c>
      <c r="E151" s="235" t="s">
        <v>265</v>
      </c>
      <c r="F151" s="235" t="s">
        <v>37</v>
      </c>
      <c r="G151" s="235" t="s">
        <v>266</v>
      </c>
      <c r="H151" s="235" t="s">
        <v>13</v>
      </c>
      <c r="I151" s="235" t="s">
        <v>14</v>
      </c>
      <c r="J151" s="235" t="s">
        <v>15</v>
      </c>
      <c r="K151" s="184">
        <v>117895.41</v>
      </c>
      <c r="L151" s="184">
        <v>17684.31</v>
      </c>
      <c r="M151" s="184"/>
      <c r="N151" s="184"/>
      <c r="O151" s="184"/>
      <c r="P151" s="184">
        <v>100211.1</v>
      </c>
      <c r="Q151" s="235" t="s">
        <v>25</v>
      </c>
      <c r="R151" s="235" t="s">
        <v>125</v>
      </c>
      <c r="S151" s="235" t="s">
        <v>33</v>
      </c>
      <c r="T151" s="235">
        <v>2019</v>
      </c>
    </row>
    <row r="152" spans="1:36" s="130" customFormat="1" ht="15" customHeight="1">
      <c r="A152" s="235" t="s">
        <v>277</v>
      </c>
      <c r="B152" s="235" t="s">
        <v>1201</v>
      </c>
      <c r="C152" s="127" t="s">
        <v>278</v>
      </c>
      <c r="D152" s="235" t="s">
        <v>36</v>
      </c>
      <c r="E152" s="235" t="s">
        <v>265</v>
      </c>
      <c r="F152" s="235" t="s">
        <v>37</v>
      </c>
      <c r="G152" s="235" t="s">
        <v>266</v>
      </c>
      <c r="H152" s="235" t="s">
        <v>13</v>
      </c>
      <c r="I152" s="235" t="s">
        <v>14</v>
      </c>
      <c r="J152" s="235" t="s">
        <v>15</v>
      </c>
      <c r="K152" s="264">
        <v>242788.31</v>
      </c>
      <c r="L152" s="264">
        <v>36418.25</v>
      </c>
      <c r="M152" s="184"/>
      <c r="N152" s="184"/>
      <c r="O152" s="184"/>
      <c r="P152" s="264">
        <v>206370.06</v>
      </c>
      <c r="Q152" s="235" t="s">
        <v>25</v>
      </c>
      <c r="R152" s="235" t="s">
        <v>125</v>
      </c>
      <c r="S152" s="235" t="s">
        <v>33</v>
      </c>
      <c r="T152" s="235">
        <v>2019</v>
      </c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</row>
    <row r="153" spans="1:20" ht="33.75" customHeight="1">
      <c r="A153" s="129" t="s">
        <v>279</v>
      </c>
      <c r="B153" s="129" t="s">
        <v>1202</v>
      </c>
      <c r="C153" s="129" t="s">
        <v>280</v>
      </c>
      <c r="D153" s="235" t="s">
        <v>36</v>
      </c>
      <c r="E153" s="235" t="s">
        <v>265</v>
      </c>
      <c r="F153" s="235" t="s">
        <v>37</v>
      </c>
      <c r="G153" s="235" t="s">
        <v>266</v>
      </c>
      <c r="H153" s="235" t="s">
        <v>13</v>
      </c>
      <c r="I153" s="235" t="s">
        <v>14</v>
      </c>
      <c r="J153" s="235" t="s">
        <v>15</v>
      </c>
      <c r="K153" s="184">
        <v>151615.43</v>
      </c>
      <c r="L153" s="184">
        <v>22742.31</v>
      </c>
      <c r="M153" s="184"/>
      <c r="N153" s="184"/>
      <c r="O153" s="184"/>
      <c r="P153" s="184">
        <v>128873.12</v>
      </c>
      <c r="Q153" s="235" t="s">
        <v>25</v>
      </c>
      <c r="R153" s="235" t="s">
        <v>25</v>
      </c>
      <c r="S153" s="235" t="s">
        <v>124</v>
      </c>
      <c r="T153" s="235">
        <v>2019</v>
      </c>
    </row>
    <row r="154" spans="1:20" ht="22.5" customHeight="1">
      <c r="A154" s="129" t="s">
        <v>281</v>
      </c>
      <c r="B154" s="129" t="s">
        <v>1203</v>
      </c>
      <c r="C154" s="129" t="s">
        <v>282</v>
      </c>
      <c r="D154" s="235" t="s">
        <v>36</v>
      </c>
      <c r="E154" s="235" t="s">
        <v>265</v>
      </c>
      <c r="F154" s="235" t="s">
        <v>37</v>
      </c>
      <c r="G154" s="235" t="s">
        <v>266</v>
      </c>
      <c r="H154" s="235" t="s">
        <v>13</v>
      </c>
      <c r="I154" s="235" t="s">
        <v>14</v>
      </c>
      <c r="J154" s="235" t="s">
        <v>15</v>
      </c>
      <c r="K154" s="184">
        <v>267144.36</v>
      </c>
      <c r="L154" s="184">
        <v>40071.66</v>
      </c>
      <c r="M154" s="184"/>
      <c r="N154" s="184"/>
      <c r="O154" s="184"/>
      <c r="P154" s="184">
        <v>227072.7</v>
      </c>
      <c r="Q154" s="235" t="s">
        <v>25</v>
      </c>
      <c r="R154" s="235" t="s">
        <v>125</v>
      </c>
      <c r="S154" s="235" t="s">
        <v>33</v>
      </c>
      <c r="T154" s="235">
        <v>2019</v>
      </c>
    </row>
    <row r="155" spans="1:20" ht="22.5" customHeight="1">
      <c r="A155" s="129" t="s">
        <v>283</v>
      </c>
      <c r="B155" s="129" t="s">
        <v>1204</v>
      </c>
      <c r="C155" s="129" t="s">
        <v>284</v>
      </c>
      <c r="D155" s="235" t="s">
        <v>46</v>
      </c>
      <c r="E155" s="235" t="s">
        <v>265</v>
      </c>
      <c r="F155" s="235" t="s">
        <v>47</v>
      </c>
      <c r="G155" s="235" t="s">
        <v>266</v>
      </c>
      <c r="H155" s="235" t="s">
        <v>13</v>
      </c>
      <c r="I155" s="235" t="s">
        <v>14</v>
      </c>
      <c r="J155" s="235" t="s">
        <v>15</v>
      </c>
      <c r="K155" s="184">
        <v>1544348.24</v>
      </c>
      <c r="L155" s="184">
        <v>231652.24</v>
      </c>
      <c r="M155" s="184"/>
      <c r="N155" s="184"/>
      <c r="O155" s="184"/>
      <c r="P155" s="184">
        <v>1312696</v>
      </c>
      <c r="Q155" s="235" t="s">
        <v>25</v>
      </c>
      <c r="R155" s="235" t="s">
        <v>124</v>
      </c>
      <c r="S155" s="235" t="s">
        <v>124</v>
      </c>
      <c r="T155" s="235">
        <v>2017</v>
      </c>
    </row>
    <row r="156" spans="1:20" ht="22.5" customHeight="1">
      <c r="A156" s="129" t="s">
        <v>285</v>
      </c>
      <c r="B156" s="129" t="s">
        <v>1205</v>
      </c>
      <c r="C156" s="129" t="s">
        <v>286</v>
      </c>
      <c r="D156" s="235" t="s">
        <v>50</v>
      </c>
      <c r="E156" s="235" t="s">
        <v>265</v>
      </c>
      <c r="F156" s="235" t="s">
        <v>51</v>
      </c>
      <c r="G156" s="235" t="s">
        <v>266</v>
      </c>
      <c r="H156" s="235" t="s">
        <v>13</v>
      </c>
      <c r="I156" s="235" t="s">
        <v>14</v>
      </c>
      <c r="J156" s="235" t="s">
        <v>15</v>
      </c>
      <c r="K156" s="184">
        <v>310464.3</v>
      </c>
      <c r="L156" s="184">
        <v>46121.95</v>
      </c>
      <c r="M156" s="184">
        <v>447.7</v>
      </c>
      <c r="N156" s="184"/>
      <c r="O156" s="184"/>
      <c r="P156" s="184">
        <v>263894.65</v>
      </c>
      <c r="Q156" s="235" t="s">
        <v>25</v>
      </c>
      <c r="R156" s="235" t="s">
        <v>33</v>
      </c>
      <c r="S156" s="235" t="s">
        <v>16</v>
      </c>
      <c r="T156" s="235">
        <v>2019</v>
      </c>
    </row>
    <row r="157" spans="1:20" ht="22.5" customHeight="1">
      <c r="A157" s="129" t="s">
        <v>287</v>
      </c>
      <c r="B157" s="129" t="s">
        <v>1206</v>
      </c>
      <c r="C157" s="129" t="s">
        <v>288</v>
      </c>
      <c r="D157" s="235" t="s">
        <v>50</v>
      </c>
      <c r="E157" s="235" t="s">
        <v>265</v>
      </c>
      <c r="F157" s="235" t="s">
        <v>51</v>
      </c>
      <c r="G157" s="235" t="s">
        <v>266</v>
      </c>
      <c r="H157" s="235" t="s">
        <v>13</v>
      </c>
      <c r="I157" s="235" t="s">
        <v>14</v>
      </c>
      <c r="J157" s="235" t="s">
        <v>15</v>
      </c>
      <c r="K157" s="184">
        <v>339737.98</v>
      </c>
      <c r="L157" s="184">
        <v>50960.7</v>
      </c>
      <c r="M157" s="184"/>
      <c r="N157" s="184"/>
      <c r="O157" s="184"/>
      <c r="P157" s="184">
        <v>288777.28</v>
      </c>
      <c r="Q157" s="235" t="s">
        <v>25</v>
      </c>
      <c r="R157" s="235" t="s">
        <v>33</v>
      </c>
      <c r="S157" s="235" t="s">
        <v>16</v>
      </c>
      <c r="T157" s="235">
        <v>2019</v>
      </c>
    </row>
    <row r="158" spans="1:20" ht="22.5" customHeight="1">
      <c r="A158" s="129" t="s">
        <v>289</v>
      </c>
      <c r="B158" s="129" t="s">
        <v>1207</v>
      </c>
      <c r="C158" s="129" t="s">
        <v>290</v>
      </c>
      <c r="D158" s="235" t="s">
        <v>50</v>
      </c>
      <c r="E158" s="235" t="s">
        <v>265</v>
      </c>
      <c r="F158" s="235" t="s">
        <v>51</v>
      </c>
      <c r="G158" s="235" t="s">
        <v>266</v>
      </c>
      <c r="H158" s="235" t="s">
        <v>13</v>
      </c>
      <c r="I158" s="235" t="s">
        <v>14</v>
      </c>
      <c r="J158" s="235" t="s">
        <v>15</v>
      </c>
      <c r="K158" s="184">
        <v>334149.16</v>
      </c>
      <c r="L158" s="184">
        <v>49638.38</v>
      </c>
      <c r="M158" s="184">
        <v>484</v>
      </c>
      <c r="N158" s="184"/>
      <c r="O158" s="184"/>
      <c r="P158" s="184">
        <v>284026.78</v>
      </c>
      <c r="Q158" s="235" t="s">
        <v>25</v>
      </c>
      <c r="R158" s="235" t="s">
        <v>33</v>
      </c>
      <c r="S158" s="235" t="s">
        <v>16</v>
      </c>
      <c r="T158" s="235">
        <v>2019</v>
      </c>
    </row>
    <row r="159" spans="1:20" ht="33.75" customHeight="1">
      <c r="A159" s="129" t="s">
        <v>291</v>
      </c>
      <c r="B159" s="129" t="s">
        <v>1208</v>
      </c>
      <c r="C159" s="129" t="s">
        <v>292</v>
      </c>
      <c r="D159" s="235" t="s">
        <v>62</v>
      </c>
      <c r="E159" s="235" t="s">
        <v>265</v>
      </c>
      <c r="F159" s="235" t="s">
        <v>55</v>
      </c>
      <c r="G159" s="235" t="s">
        <v>266</v>
      </c>
      <c r="H159" s="235" t="s">
        <v>13</v>
      </c>
      <c r="I159" s="235" t="s">
        <v>14</v>
      </c>
      <c r="J159" s="235" t="s">
        <v>15</v>
      </c>
      <c r="K159" s="184">
        <v>1919550.97</v>
      </c>
      <c r="L159" s="184">
        <v>287932.65</v>
      </c>
      <c r="M159" s="184"/>
      <c r="N159" s="184"/>
      <c r="O159" s="184"/>
      <c r="P159" s="184">
        <v>1631618.32</v>
      </c>
      <c r="Q159" s="235" t="s">
        <v>27</v>
      </c>
      <c r="R159" s="235" t="s">
        <v>107</v>
      </c>
      <c r="S159" s="235" t="s">
        <v>66</v>
      </c>
      <c r="T159" s="235">
        <v>2020</v>
      </c>
    </row>
    <row r="160" spans="1:20" ht="22.5" customHeight="1">
      <c r="A160" s="129" t="s">
        <v>293</v>
      </c>
      <c r="B160" s="129" t="s">
        <v>1209</v>
      </c>
      <c r="C160" s="129" t="s">
        <v>294</v>
      </c>
      <c r="D160" s="235" t="s">
        <v>62</v>
      </c>
      <c r="E160" s="235" t="s">
        <v>265</v>
      </c>
      <c r="F160" s="235" t="s">
        <v>55</v>
      </c>
      <c r="G160" s="235" t="s">
        <v>266</v>
      </c>
      <c r="H160" s="235" t="s">
        <v>13</v>
      </c>
      <c r="I160" s="235" t="s">
        <v>14</v>
      </c>
      <c r="J160" s="235" t="s">
        <v>15</v>
      </c>
      <c r="K160" s="184">
        <v>1336938.23</v>
      </c>
      <c r="L160" s="184">
        <v>200541.23</v>
      </c>
      <c r="M160" s="184"/>
      <c r="N160" s="184"/>
      <c r="O160" s="184"/>
      <c r="P160" s="184">
        <v>1136397</v>
      </c>
      <c r="Q160" s="235" t="s">
        <v>25</v>
      </c>
      <c r="R160" s="235" t="s">
        <v>107</v>
      </c>
      <c r="S160" s="235" t="s">
        <v>66</v>
      </c>
      <c r="T160" s="235">
        <v>2019</v>
      </c>
    </row>
    <row r="161" spans="1:20" ht="22.5" customHeight="1">
      <c r="A161" s="129" t="s">
        <v>295</v>
      </c>
      <c r="B161" s="129" t="s">
        <v>1210</v>
      </c>
      <c r="C161" s="129" t="s">
        <v>296</v>
      </c>
      <c r="D161" s="235" t="s">
        <v>62</v>
      </c>
      <c r="E161" s="235" t="s">
        <v>265</v>
      </c>
      <c r="F161" s="235" t="s">
        <v>55</v>
      </c>
      <c r="G161" s="235" t="s">
        <v>266</v>
      </c>
      <c r="H161" s="235" t="s">
        <v>13</v>
      </c>
      <c r="I161" s="235" t="s">
        <v>14</v>
      </c>
      <c r="J161" s="235" t="s">
        <v>15</v>
      </c>
      <c r="K161" s="184">
        <v>1233058.21</v>
      </c>
      <c r="L161" s="184">
        <v>184958.73</v>
      </c>
      <c r="M161" s="184"/>
      <c r="N161" s="184"/>
      <c r="O161" s="184"/>
      <c r="P161" s="184">
        <v>1048099.48</v>
      </c>
      <c r="Q161" s="235" t="s">
        <v>25</v>
      </c>
      <c r="R161" s="235" t="s">
        <v>33</v>
      </c>
      <c r="S161" s="235" t="s">
        <v>16</v>
      </c>
      <c r="T161" s="235">
        <v>2018</v>
      </c>
    </row>
    <row r="162" spans="1:20" ht="33.75" customHeight="1">
      <c r="A162" s="129" t="s">
        <v>297</v>
      </c>
      <c r="B162" s="129" t="s">
        <v>1211</v>
      </c>
      <c r="C162" s="129" t="s">
        <v>1614</v>
      </c>
      <c r="D162" s="235" t="s">
        <v>62</v>
      </c>
      <c r="E162" s="235" t="s">
        <v>265</v>
      </c>
      <c r="F162" s="235" t="s">
        <v>55</v>
      </c>
      <c r="G162" s="235" t="s">
        <v>266</v>
      </c>
      <c r="H162" s="235" t="s">
        <v>13</v>
      </c>
      <c r="I162" s="235" t="s">
        <v>14</v>
      </c>
      <c r="J162" s="235" t="s">
        <v>15</v>
      </c>
      <c r="K162" s="184">
        <v>1620001.98</v>
      </c>
      <c r="L162" s="184">
        <v>243000.3</v>
      </c>
      <c r="M162" s="184"/>
      <c r="N162" s="184"/>
      <c r="O162" s="184"/>
      <c r="P162" s="184">
        <v>1377001.68</v>
      </c>
      <c r="Q162" s="235" t="s">
        <v>1615</v>
      </c>
      <c r="R162" s="235" t="s">
        <v>1605</v>
      </c>
      <c r="S162" s="235" t="s">
        <v>66</v>
      </c>
      <c r="T162" s="235">
        <v>2020</v>
      </c>
    </row>
    <row r="163" spans="1:20" ht="33.75" customHeight="1">
      <c r="A163" s="129" t="s">
        <v>298</v>
      </c>
      <c r="B163" s="129" t="s">
        <v>1212</v>
      </c>
      <c r="C163" s="129" t="s">
        <v>299</v>
      </c>
      <c r="D163" s="235" t="s">
        <v>40</v>
      </c>
      <c r="E163" s="235" t="s">
        <v>265</v>
      </c>
      <c r="F163" s="235" t="s">
        <v>41</v>
      </c>
      <c r="G163" s="235" t="s">
        <v>266</v>
      </c>
      <c r="H163" s="235" t="s">
        <v>13</v>
      </c>
      <c r="I163" s="235" t="s">
        <v>14</v>
      </c>
      <c r="J163" s="235" t="s">
        <v>15</v>
      </c>
      <c r="K163" s="184">
        <v>1821720</v>
      </c>
      <c r="L163" s="184">
        <v>136629</v>
      </c>
      <c r="M163" s="184">
        <v>136629</v>
      </c>
      <c r="N163" s="184"/>
      <c r="O163" s="184"/>
      <c r="P163" s="184">
        <v>1548462</v>
      </c>
      <c r="Q163" s="235" t="s">
        <v>25</v>
      </c>
      <c r="R163" s="235" t="s">
        <v>1413</v>
      </c>
      <c r="S163" s="235" t="s">
        <v>1432</v>
      </c>
      <c r="T163" s="265">
        <v>2021</v>
      </c>
    </row>
    <row r="164" spans="1:20" ht="45" customHeight="1">
      <c r="A164" s="129" t="s">
        <v>300</v>
      </c>
      <c r="B164" s="129" t="s">
        <v>1213</v>
      </c>
      <c r="C164" s="129" t="s">
        <v>589</v>
      </c>
      <c r="D164" s="235" t="s">
        <v>40</v>
      </c>
      <c r="E164" s="235" t="s">
        <v>265</v>
      </c>
      <c r="F164" s="235" t="s">
        <v>41</v>
      </c>
      <c r="G164" s="235" t="s">
        <v>266</v>
      </c>
      <c r="H164" s="235" t="s">
        <v>13</v>
      </c>
      <c r="I164" s="235" t="s">
        <v>14</v>
      </c>
      <c r="J164" s="235" t="s">
        <v>15</v>
      </c>
      <c r="K164" s="184">
        <v>395987</v>
      </c>
      <c r="L164" s="184">
        <v>180696</v>
      </c>
      <c r="M164" s="184">
        <v>17456</v>
      </c>
      <c r="N164" s="184"/>
      <c r="O164" s="184"/>
      <c r="P164" s="184">
        <v>197835</v>
      </c>
      <c r="Q164" s="235" t="s">
        <v>25</v>
      </c>
      <c r="R164" s="235" t="s">
        <v>1414</v>
      </c>
      <c r="S164" s="235" t="s">
        <v>66</v>
      </c>
      <c r="T164" s="235">
        <v>2021</v>
      </c>
    </row>
    <row r="165" spans="1:20" ht="33.75" customHeight="1">
      <c r="A165" s="129" t="s">
        <v>301</v>
      </c>
      <c r="B165" s="129" t="s">
        <v>1214</v>
      </c>
      <c r="C165" s="129" t="s">
        <v>302</v>
      </c>
      <c r="D165" s="235" t="s">
        <v>40</v>
      </c>
      <c r="E165" s="235" t="s">
        <v>265</v>
      </c>
      <c r="F165" s="235" t="s">
        <v>41</v>
      </c>
      <c r="G165" s="235" t="s">
        <v>266</v>
      </c>
      <c r="H165" s="235" t="s">
        <v>13</v>
      </c>
      <c r="I165" s="235" t="s">
        <v>14</v>
      </c>
      <c r="J165" s="235" t="s">
        <v>15</v>
      </c>
      <c r="K165" s="184">
        <v>124000</v>
      </c>
      <c r="L165" s="184">
        <v>9300</v>
      </c>
      <c r="M165" s="184">
        <v>9300</v>
      </c>
      <c r="N165" s="184"/>
      <c r="O165" s="184"/>
      <c r="P165" s="184">
        <v>105400</v>
      </c>
      <c r="Q165" s="235" t="s">
        <v>25</v>
      </c>
      <c r="R165" s="235" t="s">
        <v>1414</v>
      </c>
      <c r="S165" s="235" t="s">
        <v>66</v>
      </c>
      <c r="T165" s="235">
        <v>2021</v>
      </c>
    </row>
    <row r="166" spans="1:20" ht="45" customHeight="1">
      <c r="A166" s="129" t="s">
        <v>303</v>
      </c>
      <c r="B166" s="129" t="s">
        <v>1215</v>
      </c>
      <c r="C166" s="129" t="s">
        <v>588</v>
      </c>
      <c r="D166" s="235" t="s">
        <v>40</v>
      </c>
      <c r="E166" s="235" t="s">
        <v>265</v>
      </c>
      <c r="F166" s="235" t="s">
        <v>41</v>
      </c>
      <c r="G166" s="235" t="s">
        <v>266</v>
      </c>
      <c r="H166" s="235" t="s">
        <v>13</v>
      </c>
      <c r="I166" s="235" t="s">
        <v>14</v>
      </c>
      <c r="J166" s="235" t="s">
        <v>15</v>
      </c>
      <c r="K166" s="184">
        <v>441792</v>
      </c>
      <c r="L166" s="184">
        <v>43117</v>
      </c>
      <c r="M166" s="184">
        <v>32325</v>
      </c>
      <c r="N166" s="184"/>
      <c r="O166" s="184"/>
      <c r="P166" s="184">
        <v>366350</v>
      </c>
      <c r="Q166" s="235" t="s">
        <v>25</v>
      </c>
      <c r="R166" s="235" t="s">
        <v>1414</v>
      </c>
      <c r="S166" s="235" t="s">
        <v>66</v>
      </c>
      <c r="T166" s="235">
        <v>2021</v>
      </c>
    </row>
    <row r="167" spans="1:20" ht="22.5" customHeight="1">
      <c r="A167" s="129" t="s">
        <v>304</v>
      </c>
      <c r="B167" s="129" t="s">
        <v>1216</v>
      </c>
      <c r="C167" s="129" t="s">
        <v>305</v>
      </c>
      <c r="D167" s="235" t="s">
        <v>21</v>
      </c>
      <c r="E167" s="235" t="s">
        <v>265</v>
      </c>
      <c r="F167" s="235" t="s">
        <v>22</v>
      </c>
      <c r="G167" s="235" t="s">
        <v>266</v>
      </c>
      <c r="H167" s="235" t="s">
        <v>13</v>
      </c>
      <c r="I167" s="235" t="s">
        <v>14</v>
      </c>
      <c r="J167" s="235" t="s">
        <v>15</v>
      </c>
      <c r="K167" s="184">
        <v>1309666.82</v>
      </c>
      <c r="L167" s="184">
        <v>98225.01</v>
      </c>
      <c r="M167" s="184">
        <v>98225.01</v>
      </c>
      <c r="N167" s="184"/>
      <c r="O167" s="184"/>
      <c r="P167" s="184">
        <v>1113216.8</v>
      </c>
      <c r="Q167" s="235" t="s">
        <v>25</v>
      </c>
      <c r="R167" s="235" t="s">
        <v>1415</v>
      </c>
      <c r="S167" s="235" t="s">
        <v>1417</v>
      </c>
      <c r="T167" s="235">
        <v>2019</v>
      </c>
    </row>
    <row r="168" spans="1:20" ht="22.5" customHeight="1">
      <c r="A168" s="129" t="s">
        <v>306</v>
      </c>
      <c r="B168" s="129" t="s">
        <v>1217</v>
      </c>
      <c r="C168" s="129" t="s">
        <v>307</v>
      </c>
      <c r="D168" s="235" t="s">
        <v>58</v>
      </c>
      <c r="E168" s="235" t="s">
        <v>265</v>
      </c>
      <c r="F168" s="247" t="s">
        <v>59</v>
      </c>
      <c r="G168" s="235" t="s">
        <v>308</v>
      </c>
      <c r="H168" s="235" t="s">
        <v>13</v>
      </c>
      <c r="I168" s="235" t="s">
        <v>15</v>
      </c>
      <c r="J168" s="235" t="s">
        <v>15</v>
      </c>
      <c r="K168" s="184">
        <v>183293.55</v>
      </c>
      <c r="L168" s="184">
        <v>27494.03</v>
      </c>
      <c r="M168" s="184"/>
      <c r="N168" s="184"/>
      <c r="O168" s="184"/>
      <c r="P168" s="184">
        <v>155799.52</v>
      </c>
      <c r="Q168" s="235" t="s">
        <v>25</v>
      </c>
      <c r="R168" s="235" t="s">
        <v>33</v>
      </c>
      <c r="S168" s="235" t="s">
        <v>16</v>
      </c>
      <c r="T168" s="235">
        <v>2017</v>
      </c>
    </row>
    <row r="169" spans="1:20" ht="22.5" customHeight="1">
      <c r="A169" s="129" t="s">
        <v>309</v>
      </c>
      <c r="B169" s="129" t="s">
        <v>1218</v>
      </c>
      <c r="C169" s="129" t="s">
        <v>310</v>
      </c>
      <c r="D169" s="235" t="s">
        <v>36</v>
      </c>
      <c r="E169" s="235" t="s">
        <v>265</v>
      </c>
      <c r="F169" s="235" t="s">
        <v>37</v>
      </c>
      <c r="G169" s="235" t="s">
        <v>308</v>
      </c>
      <c r="H169" s="235" t="s">
        <v>13</v>
      </c>
      <c r="I169" s="235" t="s">
        <v>15</v>
      </c>
      <c r="J169" s="235" t="s">
        <v>15</v>
      </c>
      <c r="K169" s="260">
        <v>285934.02</v>
      </c>
      <c r="L169" s="260">
        <v>111717.18</v>
      </c>
      <c r="M169" s="184"/>
      <c r="N169" s="184"/>
      <c r="O169" s="184"/>
      <c r="P169" s="184">
        <v>174216.84</v>
      </c>
      <c r="Q169" s="235" t="s">
        <v>25</v>
      </c>
      <c r="R169" s="235" t="s">
        <v>65</v>
      </c>
      <c r="S169" s="235" t="s">
        <v>107</v>
      </c>
      <c r="T169" s="235">
        <v>2020</v>
      </c>
    </row>
    <row r="170" spans="1:20" ht="33.75" customHeight="1">
      <c r="A170" s="129" t="s">
        <v>311</v>
      </c>
      <c r="B170" s="129" t="s">
        <v>1219</v>
      </c>
      <c r="C170" s="129" t="s">
        <v>312</v>
      </c>
      <c r="D170" s="235" t="s">
        <v>46</v>
      </c>
      <c r="E170" s="235" t="s">
        <v>265</v>
      </c>
      <c r="F170" s="235" t="s">
        <v>47</v>
      </c>
      <c r="G170" s="235" t="s">
        <v>308</v>
      </c>
      <c r="H170" s="235" t="s">
        <v>13</v>
      </c>
      <c r="I170" s="235" t="s">
        <v>15</v>
      </c>
      <c r="J170" s="235" t="s">
        <v>15</v>
      </c>
      <c r="K170" s="260">
        <v>192470.22</v>
      </c>
      <c r="L170" s="184">
        <v>28870.53</v>
      </c>
      <c r="M170" s="184"/>
      <c r="N170" s="184"/>
      <c r="O170" s="184"/>
      <c r="P170" s="184">
        <v>163599.69</v>
      </c>
      <c r="Q170" s="235" t="s">
        <v>25</v>
      </c>
      <c r="R170" s="235" t="s">
        <v>125</v>
      </c>
      <c r="S170" s="235" t="s">
        <v>33</v>
      </c>
      <c r="T170" s="235">
        <v>2019</v>
      </c>
    </row>
    <row r="171" spans="1:20" ht="22.5" customHeight="1">
      <c r="A171" s="129" t="s">
        <v>313</v>
      </c>
      <c r="B171" s="129" t="s">
        <v>1220</v>
      </c>
      <c r="C171" s="129" t="s">
        <v>1732</v>
      </c>
      <c r="D171" s="235" t="s">
        <v>50</v>
      </c>
      <c r="E171" s="235" t="s">
        <v>265</v>
      </c>
      <c r="F171" s="235" t="s">
        <v>51</v>
      </c>
      <c r="G171" s="235" t="s">
        <v>308</v>
      </c>
      <c r="H171" s="235" t="s">
        <v>13</v>
      </c>
      <c r="I171" s="235" t="s">
        <v>15</v>
      </c>
      <c r="J171" s="235" t="s">
        <v>15</v>
      </c>
      <c r="K171" s="260">
        <f>SUM(L171+P171)</f>
        <v>412828.93</v>
      </c>
      <c r="L171" s="184">
        <v>236178.59</v>
      </c>
      <c r="M171" s="184"/>
      <c r="N171" s="184"/>
      <c r="O171" s="184"/>
      <c r="P171" s="184">
        <v>176650.34</v>
      </c>
      <c r="Q171" s="235" t="s">
        <v>27</v>
      </c>
      <c r="R171" s="235" t="s">
        <v>65</v>
      </c>
      <c r="S171" s="235" t="s">
        <v>107</v>
      </c>
      <c r="T171" s="235">
        <v>2020</v>
      </c>
    </row>
    <row r="172" spans="1:20" s="317" customFormat="1" ht="22.5" customHeight="1">
      <c r="A172" s="313" t="s">
        <v>314</v>
      </c>
      <c r="B172" s="313" t="s">
        <v>1221</v>
      </c>
      <c r="C172" s="313" t="s">
        <v>1848</v>
      </c>
      <c r="D172" s="306" t="s">
        <v>9</v>
      </c>
      <c r="E172" s="306" t="s">
        <v>265</v>
      </c>
      <c r="F172" s="306" t="s">
        <v>11</v>
      </c>
      <c r="G172" s="306" t="s">
        <v>308</v>
      </c>
      <c r="H172" s="306" t="s">
        <v>13</v>
      </c>
      <c r="I172" s="306" t="s">
        <v>15</v>
      </c>
      <c r="J172" s="306" t="s">
        <v>15</v>
      </c>
      <c r="K172" s="314">
        <v>371182</v>
      </c>
      <c r="L172" s="315">
        <v>184158</v>
      </c>
      <c r="M172" s="314"/>
      <c r="N172" s="314"/>
      <c r="O172" s="314"/>
      <c r="P172" s="314">
        <v>187024</v>
      </c>
      <c r="Q172" s="306" t="s">
        <v>25</v>
      </c>
      <c r="R172" s="306" t="s">
        <v>65</v>
      </c>
      <c r="S172" s="306" t="s">
        <v>107</v>
      </c>
      <c r="T172" s="316">
        <v>2021</v>
      </c>
    </row>
    <row r="173" spans="1:20" ht="22.5" customHeight="1">
      <c r="A173" s="129" t="s">
        <v>315</v>
      </c>
      <c r="B173" s="129" t="s">
        <v>1222</v>
      </c>
      <c r="C173" s="129" t="s">
        <v>316</v>
      </c>
      <c r="D173" s="235" t="s">
        <v>62</v>
      </c>
      <c r="E173" s="235" t="s">
        <v>265</v>
      </c>
      <c r="F173" s="235" t="s">
        <v>55</v>
      </c>
      <c r="G173" s="235" t="s">
        <v>308</v>
      </c>
      <c r="H173" s="235" t="s">
        <v>13</v>
      </c>
      <c r="I173" s="235" t="s">
        <v>15</v>
      </c>
      <c r="J173" s="235" t="s">
        <v>15</v>
      </c>
      <c r="K173" s="260">
        <f>SUM(L173+P173)</f>
        <v>1529931.8</v>
      </c>
      <c r="L173" s="184">
        <v>644657.9</v>
      </c>
      <c r="M173" s="184"/>
      <c r="N173" s="184"/>
      <c r="O173" s="184"/>
      <c r="P173" s="184">
        <v>885273.9</v>
      </c>
      <c r="Q173" s="235" t="s">
        <v>26</v>
      </c>
      <c r="R173" s="235" t="s">
        <v>107</v>
      </c>
      <c r="S173" s="235" t="s">
        <v>66</v>
      </c>
      <c r="T173" s="235">
        <v>2020</v>
      </c>
    </row>
    <row r="174" spans="1:20" ht="22.5" customHeight="1">
      <c r="A174" s="129" t="s">
        <v>317</v>
      </c>
      <c r="B174" s="129" t="s">
        <v>1223</v>
      </c>
      <c r="C174" s="129" t="s">
        <v>1733</v>
      </c>
      <c r="D174" s="235" t="s">
        <v>40</v>
      </c>
      <c r="E174" s="235" t="s">
        <v>265</v>
      </c>
      <c r="F174" s="235" t="s">
        <v>41</v>
      </c>
      <c r="G174" s="235" t="s">
        <v>308</v>
      </c>
      <c r="H174" s="235" t="s">
        <v>13</v>
      </c>
      <c r="I174" s="235" t="s">
        <v>15</v>
      </c>
      <c r="J174" s="235" t="s">
        <v>15</v>
      </c>
      <c r="K174" s="260">
        <v>319577.23</v>
      </c>
      <c r="L174" s="184">
        <v>47936.6</v>
      </c>
      <c r="M174" s="184"/>
      <c r="N174" s="184"/>
      <c r="O174" s="184"/>
      <c r="P174" s="184">
        <v>271640.63</v>
      </c>
      <c r="Q174" s="235" t="s">
        <v>27</v>
      </c>
      <c r="R174" s="235" t="s">
        <v>1618</v>
      </c>
      <c r="S174" s="235" t="s">
        <v>1618</v>
      </c>
      <c r="T174" s="235">
        <v>2021</v>
      </c>
    </row>
    <row r="175" spans="1:20" ht="22.5" customHeight="1">
      <c r="A175" s="129" t="s">
        <v>318</v>
      </c>
      <c r="B175" s="129" t="s">
        <v>1224</v>
      </c>
      <c r="C175" s="129" t="s">
        <v>319</v>
      </c>
      <c r="D175" s="235" t="s">
        <v>21</v>
      </c>
      <c r="E175" s="235" t="s">
        <v>265</v>
      </c>
      <c r="F175" s="235" t="s">
        <v>22</v>
      </c>
      <c r="G175" s="235" t="s">
        <v>308</v>
      </c>
      <c r="H175" s="235" t="s">
        <v>13</v>
      </c>
      <c r="I175" s="235" t="s">
        <v>15</v>
      </c>
      <c r="J175" s="235" t="s">
        <v>15</v>
      </c>
      <c r="K175" s="184">
        <v>226074.57</v>
      </c>
      <c r="L175" s="184">
        <v>33911.2</v>
      </c>
      <c r="M175" s="184"/>
      <c r="N175" s="184"/>
      <c r="O175" s="184"/>
      <c r="P175" s="184">
        <v>192163.37</v>
      </c>
      <c r="Q175" s="235" t="s">
        <v>25</v>
      </c>
      <c r="R175" s="235" t="s">
        <v>1416</v>
      </c>
      <c r="S175" s="235" t="s">
        <v>1414</v>
      </c>
      <c r="T175" s="235">
        <v>2020</v>
      </c>
    </row>
    <row r="176" spans="1:20" ht="15" customHeight="1">
      <c r="A176" s="129" t="s">
        <v>320</v>
      </c>
      <c r="B176" s="129" t="s">
        <v>1225</v>
      </c>
      <c r="C176" s="129" t="s">
        <v>321</v>
      </c>
      <c r="D176" s="235" t="s">
        <v>36</v>
      </c>
      <c r="E176" s="235" t="s">
        <v>265</v>
      </c>
      <c r="F176" s="235" t="s">
        <v>37</v>
      </c>
      <c r="G176" s="235" t="s">
        <v>322</v>
      </c>
      <c r="H176" s="235" t="s">
        <v>13</v>
      </c>
      <c r="I176" s="235" t="s">
        <v>15</v>
      </c>
      <c r="J176" s="235" t="s">
        <v>15</v>
      </c>
      <c r="K176" s="184">
        <v>435838.82</v>
      </c>
      <c r="L176" s="184">
        <v>65375.82</v>
      </c>
      <c r="M176" s="266"/>
      <c r="N176" s="184"/>
      <c r="O176" s="184"/>
      <c r="P176" s="184">
        <v>370463</v>
      </c>
      <c r="Q176" s="235" t="s">
        <v>124</v>
      </c>
      <c r="R176" s="235" t="s">
        <v>125</v>
      </c>
      <c r="S176" s="235" t="s">
        <v>33</v>
      </c>
      <c r="T176" s="235">
        <v>2019</v>
      </c>
    </row>
    <row r="177" spans="1:20" ht="22.5" customHeight="1">
      <c r="A177" s="129" t="s">
        <v>323</v>
      </c>
      <c r="B177" s="129" t="s">
        <v>1226</v>
      </c>
      <c r="C177" s="129" t="s">
        <v>324</v>
      </c>
      <c r="D177" s="235" t="s">
        <v>58</v>
      </c>
      <c r="E177" s="235" t="s">
        <v>265</v>
      </c>
      <c r="F177" s="247" t="s">
        <v>59</v>
      </c>
      <c r="G177" s="235" t="s">
        <v>322</v>
      </c>
      <c r="H177" s="235" t="s">
        <v>13</v>
      </c>
      <c r="I177" s="235" t="s">
        <v>15</v>
      </c>
      <c r="J177" s="235" t="s">
        <v>15</v>
      </c>
      <c r="K177" s="184">
        <v>223701.18</v>
      </c>
      <c r="L177" s="184">
        <v>33555.18</v>
      </c>
      <c r="M177" s="184"/>
      <c r="N177" s="184"/>
      <c r="O177" s="184"/>
      <c r="P177" s="184">
        <v>190146</v>
      </c>
      <c r="Q177" s="235" t="s">
        <v>124</v>
      </c>
      <c r="R177" s="235" t="s">
        <v>125</v>
      </c>
      <c r="S177" s="235" t="s">
        <v>33</v>
      </c>
      <c r="T177" s="235">
        <v>2019</v>
      </c>
    </row>
    <row r="178" spans="1:20" ht="22.5" customHeight="1">
      <c r="A178" s="129" t="s">
        <v>325</v>
      </c>
      <c r="B178" s="129" t="s">
        <v>1227</v>
      </c>
      <c r="C178" s="129" t="s">
        <v>326</v>
      </c>
      <c r="D178" s="235" t="s">
        <v>9</v>
      </c>
      <c r="E178" s="235" t="s">
        <v>265</v>
      </c>
      <c r="F178" s="235" t="s">
        <v>11</v>
      </c>
      <c r="G178" s="235" t="s">
        <v>322</v>
      </c>
      <c r="H178" s="235" t="s">
        <v>13</v>
      </c>
      <c r="I178" s="235" t="s">
        <v>15</v>
      </c>
      <c r="J178" s="235" t="s">
        <v>15</v>
      </c>
      <c r="K178" s="184">
        <v>535441.94</v>
      </c>
      <c r="L178" s="184">
        <v>33555.18</v>
      </c>
      <c r="M178" s="184"/>
      <c r="N178" s="184"/>
      <c r="O178" s="184"/>
      <c r="P178" s="184">
        <v>190146</v>
      </c>
      <c r="Q178" s="235" t="s">
        <v>124</v>
      </c>
      <c r="R178" s="235" t="s">
        <v>33</v>
      </c>
      <c r="S178" s="235" t="s">
        <v>16</v>
      </c>
      <c r="T178" s="235">
        <v>2019</v>
      </c>
    </row>
    <row r="179" spans="1:20" ht="22.5" customHeight="1">
      <c r="A179" s="129" t="s">
        <v>327</v>
      </c>
      <c r="B179" s="129" t="s">
        <v>1228</v>
      </c>
      <c r="C179" s="129" t="s">
        <v>328</v>
      </c>
      <c r="D179" s="235" t="s">
        <v>40</v>
      </c>
      <c r="E179" s="235" t="s">
        <v>265</v>
      </c>
      <c r="F179" s="235" t="s">
        <v>41</v>
      </c>
      <c r="G179" s="235" t="s">
        <v>322</v>
      </c>
      <c r="H179" s="235" t="s">
        <v>13</v>
      </c>
      <c r="I179" s="235" t="s">
        <v>15</v>
      </c>
      <c r="J179" s="235" t="s">
        <v>15</v>
      </c>
      <c r="K179" s="184">
        <v>436369.41</v>
      </c>
      <c r="L179" s="184">
        <v>65455.41</v>
      </c>
      <c r="M179" s="184"/>
      <c r="N179" s="184"/>
      <c r="O179" s="184"/>
      <c r="P179" s="260">
        <v>370914</v>
      </c>
      <c r="Q179" s="235" t="s">
        <v>124</v>
      </c>
      <c r="R179" s="235" t="s">
        <v>125</v>
      </c>
      <c r="S179" s="235" t="s">
        <v>16</v>
      </c>
      <c r="T179" s="235">
        <v>2019</v>
      </c>
    </row>
    <row r="180" spans="1:20" ht="22.5" customHeight="1">
      <c r="A180" s="129" t="s">
        <v>875</v>
      </c>
      <c r="B180" s="129" t="s">
        <v>1229</v>
      </c>
      <c r="C180" s="129" t="s">
        <v>1230</v>
      </c>
      <c r="D180" s="235" t="s">
        <v>40</v>
      </c>
      <c r="E180" s="235" t="s">
        <v>604</v>
      </c>
      <c r="F180" s="235" t="s">
        <v>41</v>
      </c>
      <c r="G180" s="235" t="s">
        <v>1037</v>
      </c>
      <c r="H180" s="235" t="s">
        <v>13</v>
      </c>
      <c r="I180" s="235" t="s">
        <v>15</v>
      </c>
      <c r="J180" s="235" t="s">
        <v>15</v>
      </c>
      <c r="K180" s="255">
        <v>17580</v>
      </c>
      <c r="L180" s="255">
        <v>3516</v>
      </c>
      <c r="M180" s="255"/>
      <c r="N180" s="255"/>
      <c r="O180" s="255"/>
      <c r="P180" s="255">
        <v>14064</v>
      </c>
      <c r="Q180" s="235" t="s">
        <v>125</v>
      </c>
      <c r="R180" s="235" t="s">
        <v>125</v>
      </c>
      <c r="S180" s="235" t="s">
        <v>33</v>
      </c>
      <c r="T180" s="235">
        <v>2018</v>
      </c>
    </row>
    <row r="181" spans="1:20" ht="22.5" customHeight="1">
      <c r="A181" s="129" t="s">
        <v>876</v>
      </c>
      <c r="B181" s="129" t="s">
        <v>1231</v>
      </c>
      <c r="C181" s="129" t="s">
        <v>877</v>
      </c>
      <c r="D181" s="235" t="s">
        <v>58</v>
      </c>
      <c r="E181" s="235" t="s">
        <v>604</v>
      </c>
      <c r="F181" s="247" t="s">
        <v>59</v>
      </c>
      <c r="G181" s="235" t="s">
        <v>1037</v>
      </c>
      <c r="H181" s="235" t="s">
        <v>13</v>
      </c>
      <c r="I181" s="235" t="s">
        <v>15</v>
      </c>
      <c r="J181" s="235" t="s">
        <v>1346</v>
      </c>
      <c r="K181" s="255">
        <v>250000</v>
      </c>
      <c r="L181" s="255">
        <v>50000</v>
      </c>
      <c r="M181" s="255"/>
      <c r="N181" s="255"/>
      <c r="O181" s="255"/>
      <c r="P181" s="255">
        <v>200000</v>
      </c>
      <c r="Q181" s="235" t="s">
        <v>125</v>
      </c>
      <c r="R181" s="235" t="s">
        <v>125</v>
      </c>
      <c r="S181" s="235" t="s">
        <v>125</v>
      </c>
      <c r="T181" s="235">
        <v>2018</v>
      </c>
    </row>
    <row r="182" spans="1:20" ht="33.75" customHeight="1">
      <c r="A182" s="129" t="s">
        <v>888</v>
      </c>
      <c r="B182" s="129" t="s">
        <v>1232</v>
      </c>
      <c r="C182" s="129" t="s">
        <v>889</v>
      </c>
      <c r="D182" s="235" t="s">
        <v>40</v>
      </c>
      <c r="E182" s="235" t="s">
        <v>604</v>
      </c>
      <c r="F182" s="235" t="s">
        <v>41</v>
      </c>
      <c r="G182" s="235" t="s">
        <v>1037</v>
      </c>
      <c r="H182" s="235" t="s">
        <v>13</v>
      </c>
      <c r="I182" s="235" t="s">
        <v>15</v>
      </c>
      <c r="J182" s="235" t="s">
        <v>15</v>
      </c>
      <c r="K182" s="255">
        <v>148337</v>
      </c>
      <c r="L182" s="255">
        <v>29668</v>
      </c>
      <c r="M182" s="255"/>
      <c r="N182" s="255"/>
      <c r="O182" s="255"/>
      <c r="P182" s="255">
        <v>118669</v>
      </c>
      <c r="Q182" s="235" t="s">
        <v>125</v>
      </c>
      <c r="R182" s="235" t="s">
        <v>125</v>
      </c>
      <c r="S182" s="235" t="s">
        <v>33</v>
      </c>
      <c r="T182" s="235">
        <v>2018</v>
      </c>
    </row>
    <row r="183" spans="1:20" ht="22.5" customHeight="1">
      <c r="A183" s="129" t="s">
        <v>898</v>
      </c>
      <c r="B183" s="129" t="s">
        <v>1233</v>
      </c>
      <c r="C183" s="129" t="s">
        <v>901</v>
      </c>
      <c r="D183" s="235" t="s">
        <v>40</v>
      </c>
      <c r="E183" s="235" t="s">
        <v>604</v>
      </c>
      <c r="F183" s="235" t="s">
        <v>41</v>
      </c>
      <c r="G183" s="235" t="s">
        <v>1037</v>
      </c>
      <c r="H183" s="235" t="s">
        <v>13</v>
      </c>
      <c r="I183" s="235" t="s">
        <v>15</v>
      </c>
      <c r="J183" s="235" t="s">
        <v>15</v>
      </c>
      <c r="K183" s="255">
        <v>23365</v>
      </c>
      <c r="L183" s="255">
        <v>4673</v>
      </c>
      <c r="M183" s="255"/>
      <c r="N183" s="255"/>
      <c r="O183" s="255"/>
      <c r="P183" s="255">
        <v>18692</v>
      </c>
      <c r="Q183" s="235" t="s">
        <v>125</v>
      </c>
      <c r="R183" s="235" t="s">
        <v>125</v>
      </c>
      <c r="S183" s="235" t="s">
        <v>33</v>
      </c>
      <c r="T183" s="235">
        <v>2018</v>
      </c>
    </row>
    <row r="184" spans="1:20" ht="22.5" customHeight="1">
      <c r="A184" s="129" t="s">
        <v>902</v>
      </c>
      <c r="B184" s="129" t="s">
        <v>1234</v>
      </c>
      <c r="C184" s="129" t="s">
        <v>1235</v>
      </c>
      <c r="D184" s="235" t="s">
        <v>40</v>
      </c>
      <c r="E184" s="235" t="s">
        <v>604</v>
      </c>
      <c r="F184" s="235" t="s">
        <v>41</v>
      </c>
      <c r="G184" s="235" t="s">
        <v>1037</v>
      </c>
      <c r="H184" s="235" t="s">
        <v>13</v>
      </c>
      <c r="I184" s="235" t="s">
        <v>15</v>
      </c>
      <c r="J184" s="235" t="s">
        <v>15</v>
      </c>
      <c r="K184" s="255">
        <v>203415</v>
      </c>
      <c r="L184" s="255">
        <v>40683</v>
      </c>
      <c r="M184" s="255"/>
      <c r="N184" s="255"/>
      <c r="O184" s="255"/>
      <c r="P184" s="255">
        <v>162732</v>
      </c>
      <c r="Q184" s="235" t="s">
        <v>125</v>
      </c>
      <c r="R184" s="235" t="s">
        <v>125</v>
      </c>
      <c r="S184" s="235" t="s">
        <v>33</v>
      </c>
      <c r="T184" s="235">
        <v>2018</v>
      </c>
    </row>
    <row r="185" spans="1:20" ht="22.5" customHeight="1">
      <c r="A185" s="129" t="s">
        <v>904</v>
      </c>
      <c r="B185" s="129" t="s">
        <v>1236</v>
      </c>
      <c r="C185" s="129" t="s">
        <v>1237</v>
      </c>
      <c r="D185" s="235" t="s">
        <v>40</v>
      </c>
      <c r="E185" s="235" t="s">
        <v>604</v>
      </c>
      <c r="F185" s="235" t="s">
        <v>41</v>
      </c>
      <c r="G185" s="235" t="s">
        <v>1037</v>
      </c>
      <c r="H185" s="235" t="s">
        <v>13</v>
      </c>
      <c r="I185" s="235" t="s">
        <v>15</v>
      </c>
      <c r="J185" s="235" t="s">
        <v>15</v>
      </c>
      <c r="K185" s="255">
        <v>84230</v>
      </c>
      <c r="L185" s="255">
        <v>16846</v>
      </c>
      <c r="M185" s="255"/>
      <c r="N185" s="255"/>
      <c r="O185" s="255"/>
      <c r="P185" s="255">
        <v>67384</v>
      </c>
      <c r="Q185" s="235" t="s">
        <v>125</v>
      </c>
      <c r="R185" s="235" t="s">
        <v>125</v>
      </c>
      <c r="S185" s="235" t="s">
        <v>33</v>
      </c>
      <c r="T185" s="235">
        <v>2018</v>
      </c>
    </row>
    <row r="186" spans="1:20" ht="22.5" customHeight="1">
      <c r="A186" s="129" t="s">
        <v>917</v>
      </c>
      <c r="B186" s="129" t="s">
        <v>1238</v>
      </c>
      <c r="C186" s="129" t="s">
        <v>918</v>
      </c>
      <c r="D186" s="235" t="s">
        <v>40</v>
      </c>
      <c r="E186" s="235" t="s">
        <v>604</v>
      </c>
      <c r="F186" s="235" t="s">
        <v>41</v>
      </c>
      <c r="G186" s="235" t="s">
        <v>1037</v>
      </c>
      <c r="H186" s="235" t="s">
        <v>13</v>
      </c>
      <c r="I186" s="235" t="s">
        <v>15</v>
      </c>
      <c r="J186" s="235" t="s">
        <v>1346</v>
      </c>
      <c r="K186" s="255">
        <v>182666.5</v>
      </c>
      <c r="L186" s="255">
        <v>36533.3</v>
      </c>
      <c r="M186" s="255"/>
      <c r="N186" s="255"/>
      <c r="O186" s="255"/>
      <c r="P186" s="255">
        <v>146133.2</v>
      </c>
      <c r="Q186" s="235" t="s">
        <v>125</v>
      </c>
      <c r="R186" s="235" t="s">
        <v>125</v>
      </c>
      <c r="S186" s="235" t="s">
        <v>33</v>
      </c>
      <c r="T186" s="235">
        <v>2018</v>
      </c>
    </row>
    <row r="187" spans="1:20" ht="22.5" customHeight="1">
      <c r="A187" s="129" t="s">
        <v>1610</v>
      </c>
      <c r="B187" s="129" t="s">
        <v>1612</v>
      </c>
      <c r="C187" s="129" t="s">
        <v>1608</v>
      </c>
      <c r="D187" s="235" t="s">
        <v>58</v>
      </c>
      <c r="E187" s="235" t="s">
        <v>265</v>
      </c>
      <c r="F187" s="247" t="s">
        <v>59</v>
      </c>
      <c r="G187" s="235" t="s">
        <v>266</v>
      </c>
      <c r="H187" s="235" t="s">
        <v>13</v>
      </c>
      <c r="I187" s="235" t="s">
        <v>14</v>
      </c>
      <c r="J187" s="235" t="s">
        <v>15</v>
      </c>
      <c r="K187" s="184">
        <v>358234.91</v>
      </c>
      <c r="L187" s="184">
        <v>53735.24</v>
      </c>
      <c r="M187" s="184"/>
      <c r="N187" s="184"/>
      <c r="O187" s="184"/>
      <c r="P187" s="184">
        <v>304499.67</v>
      </c>
      <c r="Q187" s="235" t="s">
        <v>27</v>
      </c>
      <c r="R187" s="235" t="s">
        <v>65</v>
      </c>
      <c r="S187" s="235" t="s">
        <v>107</v>
      </c>
      <c r="T187" s="235">
        <v>2020</v>
      </c>
    </row>
    <row r="188" spans="1:20" ht="22.5" customHeight="1">
      <c r="A188" s="129" t="s">
        <v>1611</v>
      </c>
      <c r="B188" s="129" t="s">
        <v>1613</v>
      </c>
      <c r="C188" s="129" t="s">
        <v>1609</v>
      </c>
      <c r="D188" s="235" t="s">
        <v>58</v>
      </c>
      <c r="E188" s="235" t="s">
        <v>265</v>
      </c>
      <c r="F188" s="247" t="s">
        <v>59</v>
      </c>
      <c r="G188" s="235" t="s">
        <v>266</v>
      </c>
      <c r="H188" s="235" t="s">
        <v>13</v>
      </c>
      <c r="I188" s="235" t="s">
        <v>14</v>
      </c>
      <c r="J188" s="235" t="s">
        <v>15</v>
      </c>
      <c r="K188" s="184">
        <v>283395.86</v>
      </c>
      <c r="L188" s="184">
        <v>42509.38</v>
      </c>
      <c r="M188" s="184"/>
      <c r="N188" s="184"/>
      <c r="O188" s="184"/>
      <c r="P188" s="184">
        <v>240886.48</v>
      </c>
      <c r="Q188" s="235" t="s">
        <v>27</v>
      </c>
      <c r="R188" s="235" t="s">
        <v>65</v>
      </c>
      <c r="S188" s="235" t="s">
        <v>107</v>
      </c>
      <c r="T188" s="235">
        <v>2020</v>
      </c>
    </row>
    <row r="189" spans="1:20" ht="22.5" customHeight="1">
      <c r="A189" s="129" t="s">
        <v>1635</v>
      </c>
      <c r="B189" s="129" t="s">
        <v>1655</v>
      </c>
      <c r="C189" s="129" t="s">
        <v>1632</v>
      </c>
      <c r="D189" s="235" t="s">
        <v>36</v>
      </c>
      <c r="E189" s="235" t="s">
        <v>265</v>
      </c>
      <c r="F189" s="235" t="s">
        <v>37</v>
      </c>
      <c r="G189" s="235" t="s">
        <v>266</v>
      </c>
      <c r="H189" s="235" t="s">
        <v>13</v>
      </c>
      <c r="I189" s="235" t="s">
        <v>14</v>
      </c>
      <c r="J189" s="235" t="s">
        <v>15</v>
      </c>
      <c r="K189" s="255">
        <v>235009.32</v>
      </c>
      <c r="L189" s="255">
        <v>35251.4</v>
      </c>
      <c r="M189" s="255"/>
      <c r="N189" s="255"/>
      <c r="O189" s="255"/>
      <c r="P189" s="255">
        <v>199757.92</v>
      </c>
      <c r="Q189" s="235" t="s">
        <v>1633</v>
      </c>
      <c r="R189" s="235" t="s">
        <v>1634</v>
      </c>
      <c r="S189" s="235" t="s">
        <v>1667</v>
      </c>
      <c r="T189" s="235">
        <v>2021</v>
      </c>
    </row>
    <row r="190" spans="1:20" ht="51" customHeight="1">
      <c r="A190" s="129" t="s">
        <v>1636</v>
      </c>
      <c r="B190" s="129" t="s">
        <v>1660</v>
      </c>
      <c r="C190" s="129" t="s">
        <v>1616</v>
      </c>
      <c r="D190" s="235" t="s">
        <v>62</v>
      </c>
      <c r="E190" s="235" t="s">
        <v>265</v>
      </c>
      <c r="F190" s="235" t="s">
        <v>55</v>
      </c>
      <c r="G190" s="235" t="s">
        <v>1617</v>
      </c>
      <c r="H190" s="235" t="s">
        <v>81</v>
      </c>
      <c r="I190" s="235" t="s">
        <v>14</v>
      </c>
      <c r="J190" s="235" t="s">
        <v>15</v>
      </c>
      <c r="K190" s="255">
        <f>SUM(L190+P190)</f>
        <v>17036471</v>
      </c>
      <c r="L190" s="255">
        <v>2555470</v>
      </c>
      <c r="M190" s="255"/>
      <c r="N190" s="255"/>
      <c r="O190" s="255"/>
      <c r="P190" s="255">
        <v>14481001</v>
      </c>
      <c r="Q190" s="235" t="s">
        <v>1618</v>
      </c>
      <c r="R190" s="235" t="s">
        <v>1619</v>
      </c>
      <c r="S190" s="235" t="s">
        <v>1619</v>
      </c>
      <c r="T190" s="235">
        <v>2022</v>
      </c>
    </row>
    <row r="191" spans="1:20" ht="22.5" customHeight="1">
      <c r="A191" s="129" t="s">
        <v>1637</v>
      </c>
      <c r="B191" s="129" t="s">
        <v>1661</v>
      </c>
      <c r="C191" s="129" t="s">
        <v>1620</v>
      </c>
      <c r="D191" s="235" t="s">
        <v>62</v>
      </c>
      <c r="E191" s="235" t="s">
        <v>265</v>
      </c>
      <c r="F191" s="235" t="s">
        <v>55</v>
      </c>
      <c r="G191" s="235" t="s">
        <v>1621</v>
      </c>
      <c r="H191" s="235" t="s">
        <v>81</v>
      </c>
      <c r="I191" s="235" t="s">
        <v>14</v>
      </c>
      <c r="J191" s="235" t="s">
        <v>15</v>
      </c>
      <c r="K191" s="255">
        <f>SUM(L191+P191)</f>
        <v>15829000</v>
      </c>
      <c r="L191" s="255">
        <v>2374350</v>
      </c>
      <c r="M191" s="255"/>
      <c r="N191" s="255"/>
      <c r="O191" s="255"/>
      <c r="P191" s="255">
        <v>13454650</v>
      </c>
      <c r="Q191" s="235" t="s">
        <v>1622</v>
      </c>
      <c r="R191" s="235" t="s">
        <v>125</v>
      </c>
      <c r="S191" s="235" t="s">
        <v>125</v>
      </c>
      <c r="T191" s="235">
        <v>2018</v>
      </c>
    </row>
    <row r="192" spans="1:20" s="317" customFormat="1" ht="22.5" customHeight="1">
      <c r="A192" s="313" t="s">
        <v>1638</v>
      </c>
      <c r="B192" s="313" t="s">
        <v>1656</v>
      </c>
      <c r="C192" s="313" t="s">
        <v>1842</v>
      </c>
      <c r="D192" s="306" t="s">
        <v>62</v>
      </c>
      <c r="E192" s="306" t="s">
        <v>265</v>
      </c>
      <c r="F192" s="306" t="s">
        <v>55</v>
      </c>
      <c r="G192" s="306" t="s">
        <v>1623</v>
      </c>
      <c r="H192" s="306" t="s">
        <v>13</v>
      </c>
      <c r="I192" s="306" t="s">
        <v>14</v>
      </c>
      <c r="J192" s="306" t="s">
        <v>15</v>
      </c>
      <c r="K192" s="318">
        <v>4221642</v>
      </c>
      <c r="L192" s="318">
        <v>633219</v>
      </c>
      <c r="M192" s="319"/>
      <c r="N192" s="319"/>
      <c r="O192" s="319"/>
      <c r="P192" s="318">
        <v>3588243</v>
      </c>
      <c r="Q192" s="306" t="s">
        <v>66</v>
      </c>
      <c r="R192" s="306" t="s">
        <v>1618</v>
      </c>
      <c r="S192" s="306" t="s">
        <v>162</v>
      </c>
      <c r="T192" s="306">
        <v>2020</v>
      </c>
    </row>
    <row r="193" spans="1:20" ht="22.5" customHeight="1">
      <c r="A193" s="129" t="s">
        <v>1639</v>
      </c>
      <c r="B193" s="129" t="s">
        <v>1662</v>
      </c>
      <c r="C193" s="129" t="s">
        <v>1624</v>
      </c>
      <c r="D193" s="235" t="s">
        <v>62</v>
      </c>
      <c r="E193" s="235" t="s">
        <v>265</v>
      </c>
      <c r="F193" s="235" t="s">
        <v>55</v>
      </c>
      <c r="G193" s="235" t="s">
        <v>1648</v>
      </c>
      <c r="H193" s="235" t="s">
        <v>81</v>
      </c>
      <c r="I193" s="235" t="s">
        <v>14</v>
      </c>
      <c r="J193" s="235" t="s">
        <v>15</v>
      </c>
      <c r="K193" s="255">
        <f aca="true" t="shared" si="0" ref="K193:K198">SUM(L193+P193)</f>
        <v>273300</v>
      </c>
      <c r="L193" s="255">
        <v>41000</v>
      </c>
      <c r="M193" s="255"/>
      <c r="N193" s="255"/>
      <c r="O193" s="255"/>
      <c r="P193" s="255">
        <v>232300</v>
      </c>
      <c r="Q193" s="235" t="s">
        <v>1416</v>
      </c>
      <c r="R193" s="235" t="s">
        <v>1416</v>
      </c>
      <c r="S193" s="235" t="s">
        <v>1414</v>
      </c>
      <c r="T193" s="235">
        <v>2019</v>
      </c>
    </row>
    <row r="194" spans="1:20" s="317" customFormat="1" ht="22.5" customHeight="1">
      <c r="A194" s="313" t="s">
        <v>1640</v>
      </c>
      <c r="B194" s="313" t="s">
        <v>1657</v>
      </c>
      <c r="C194" s="313" t="s">
        <v>1843</v>
      </c>
      <c r="D194" s="306" t="s">
        <v>62</v>
      </c>
      <c r="E194" s="306" t="s">
        <v>265</v>
      </c>
      <c r="F194" s="306" t="s">
        <v>55</v>
      </c>
      <c r="G194" s="306" t="s">
        <v>1623</v>
      </c>
      <c r="H194" s="306" t="s">
        <v>13</v>
      </c>
      <c r="I194" s="306" t="s">
        <v>14</v>
      </c>
      <c r="J194" s="306" t="s">
        <v>15</v>
      </c>
      <c r="K194" s="318">
        <v>353000</v>
      </c>
      <c r="L194" s="318">
        <v>52950</v>
      </c>
      <c r="M194" s="319"/>
      <c r="N194" s="319"/>
      <c r="O194" s="319"/>
      <c r="P194" s="318">
        <v>300050</v>
      </c>
      <c r="Q194" s="306" t="s">
        <v>66</v>
      </c>
      <c r="R194" s="306" t="s">
        <v>1618</v>
      </c>
      <c r="S194" s="306" t="s">
        <v>162</v>
      </c>
      <c r="T194" s="316">
        <v>2020</v>
      </c>
    </row>
    <row r="195" spans="1:20" s="317" customFormat="1" ht="22.5" customHeight="1">
      <c r="A195" s="313" t="s">
        <v>1641</v>
      </c>
      <c r="B195" s="313" t="s">
        <v>1658</v>
      </c>
      <c r="C195" s="313" t="s">
        <v>1844</v>
      </c>
      <c r="D195" s="306" t="s">
        <v>62</v>
      </c>
      <c r="E195" s="306" t="s">
        <v>265</v>
      </c>
      <c r="F195" s="306" t="s">
        <v>55</v>
      </c>
      <c r="G195" s="306" t="s">
        <v>1623</v>
      </c>
      <c r="H195" s="306" t="s">
        <v>13</v>
      </c>
      <c r="I195" s="306" t="s">
        <v>14</v>
      </c>
      <c r="J195" s="306" t="s">
        <v>15</v>
      </c>
      <c r="K195" s="318">
        <v>1265000</v>
      </c>
      <c r="L195" s="318">
        <v>189750</v>
      </c>
      <c r="M195" s="319"/>
      <c r="N195" s="319"/>
      <c r="O195" s="319"/>
      <c r="P195" s="318">
        <v>1075250</v>
      </c>
      <c r="Q195" s="306" t="s">
        <v>1845</v>
      </c>
      <c r="R195" s="306" t="s">
        <v>1618</v>
      </c>
      <c r="S195" s="306" t="s">
        <v>162</v>
      </c>
      <c r="T195" s="316">
        <v>2020</v>
      </c>
    </row>
    <row r="196" spans="1:20" s="317" customFormat="1" ht="22.5" customHeight="1">
      <c r="A196" s="313" t="s">
        <v>1642</v>
      </c>
      <c r="B196" s="313" t="s">
        <v>1659</v>
      </c>
      <c r="C196" s="313" t="s">
        <v>1846</v>
      </c>
      <c r="D196" s="306" t="s">
        <v>62</v>
      </c>
      <c r="E196" s="306" t="s">
        <v>265</v>
      </c>
      <c r="F196" s="306" t="s">
        <v>55</v>
      </c>
      <c r="G196" s="306" t="s">
        <v>1623</v>
      </c>
      <c r="H196" s="306" t="s">
        <v>13</v>
      </c>
      <c r="I196" s="306" t="s">
        <v>14</v>
      </c>
      <c r="J196" s="306" t="s">
        <v>15</v>
      </c>
      <c r="K196" s="318">
        <v>4117647</v>
      </c>
      <c r="L196" s="320"/>
      <c r="M196" s="319"/>
      <c r="N196" s="319"/>
      <c r="O196" s="319">
        <v>617647</v>
      </c>
      <c r="P196" s="318">
        <v>3500000</v>
      </c>
      <c r="Q196" s="306" t="s">
        <v>1847</v>
      </c>
      <c r="R196" s="306" t="s">
        <v>1618</v>
      </c>
      <c r="S196" s="306" t="s">
        <v>162</v>
      </c>
      <c r="T196" s="306">
        <v>2020</v>
      </c>
    </row>
    <row r="197" spans="1:20" ht="22.5" customHeight="1">
      <c r="A197" s="129" t="s">
        <v>1643</v>
      </c>
      <c r="B197" s="129" t="s">
        <v>1663</v>
      </c>
      <c r="C197" s="129" t="s">
        <v>1627</v>
      </c>
      <c r="D197" s="235" t="s">
        <v>62</v>
      </c>
      <c r="E197" s="235" t="s">
        <v>265</v>
      </c>
      <c r="F197" s="235" t="s">
        <v>55</v>
      </c>
      <c r="G197" s="235" t="s">
        <v>1621</v>
      </c>
      <c r="H197" s="235" t="s">
        <v>81</v>
      </c>
      <c r="I197" s="235" t="s">
        <v>14</v>
      </c>
      <c r="J197" s="235" t="s">
        <v>15</v>
      </c>
      <c r="K197" s="255">
        <f t="shared" si="0"/>
        <v>480000</v>
      </c>
      <c r="L197" s="255">
        <v>72000</v>
      </c>
      <c r="M197" s="255"/>
      <c r="N197" s="255"/>
      <c r="O197" s="255"/>
      <c r="P197" s="255">
        <v>408000</v>
      </c>
      <c r="Q197" s="235" t="s">
        <v>1628</v>
      </c>
      <c r="R197" s="235" t="s">
        <v>1625</v>
      </c>
      <c r="S197" s="235" t="s">
        <v>1629</v>
      </c>
      <c r="T197" s="235">
        <v>2019</v>
      </c>
    </row>
    <row r="198" spans="1:20" ht="22.5" customHeight="1">
      <c r="A198" s="129" t="s">
        <v>1644</v>
      </c>
      <c r="B198" s="129" t="s">
        <v>1664</v>
      </c>
      <c r="C198" s="129" t="s">
        <v>1630</v>
      </c>
      <c r="D198" s="235" t="s">
        <v>62</v>
      </c>
      <c r="E198" s="235" t="s">
        <v>265</v>
      </c>
      <c r="F198" s="235" t="s">
        <v>55</v>
      </c>
      <c r="G198" s="235" t="s">
        <v>1617</v>
      </c>
      <c r="H198" s="235" t="s">
        <v>81</v>
      </c>
      <c r="I198" s="235" t="s">
        <v>14</v>
      </c>
      <c r="J198" s="235" t="s">
        <v>15</v>
      </c>
      <c r="K198" s="255">
        <f t="shared" si="0"/>
        <v>94452000</v>
      </c>
      <c r="L198" s="255">
        <v>10390000</v>
      </c>
      <c r="M198" s="255"/>
      <c r="N198" s="255"/>
      <c r="O198" s="255"/>
      <c r="P198" s="255">
        <v>84062000</v>
      </c>
      <c r="Q198" s="235" t="s">
        <v>1628</v>
      </c>
      <c r="R198" s="235" t="s">
        <v>1628</v>
      </c>
      <c r="S198" s="235" t="s">
        <v>1631</v>
      </c>
      <c r="T198" s="235">
        <v>2017</v>
      </c>
    </row>
    <row r="199" spans="1:36" s="130" customFormat="1" ht="30.75" customHeight="1">
      <c r="A199" s="129" t="s">
        <v>1725</v>
      </c>
      <c r="B199" s="129" t="s">
        <v>1726</v>
      </c>
      <c r="C199" s="235" t="s">
        <v>1677</v>
      </c>
      <c r="D199" s="235" t="s">
        <v>1684</v>
      </c>
      <c r="E199" s="235" t="s">
        <v>265</v>
      </c>
      <c r="F199" s="235" t="s">
        <v>11</v>
      </c>
      <c r="G199" s="235" t="s">
        <v>1727</v>
      </c>
      <c r="H199" s="235" t="s">
        <v>81</v>
      </c>
      <c r="I199" s="235" t="s">
        <v>14</v>
      </c>
      <c r="J199" s="235" t="s">
        <v>1</v>
      </c>
      <c r="K199" s="128">
        <v>12598471</v>
      </c>
      <c r="L199" s="128">
        <v>260658</v>
      </c>
      <c r="M199" s="129" t="s">
        <v>1</v>
      </c>
      <c r="N199" s="129" t="s">
        <v>1</v>
      </c>
      <c r="O199" s="128">
        <v>2664504</v>
      </c>
      <c r="P199" s="128">
        <v>9673309</v>
      </c>
      <c r="Q199" s="235" t="s">
        <v>65</v>
      </c>
      <c r="R199" s="235" t="s">
        <v>107</v>
      </c>
      <c r="S199" s="235" t="s">
        <v>66</v>
      </c>
      <c r="T199" s="235">
        <v>2023</v>
      </c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5"/>
      <c r="AF199" s="135"/>
      <c r="AG199" s="135"/>
      <c r="AH199" s="135"/>
      <c r="AI199" s="135"/>
      <c r="AJ199" s="135"/>
    </row>
    <row r="200" spans="1:36" s="130" customFormat="1" ht="30.75" customHeight="1">
      <c r="A200" s="129" t="s">
        <v>1832</v>
      </c>
      <c r="B200" s="129" t="s">
        <v>1834</v>
      </c>
      <c r="C200" s="235" t="s">
        <v>1836</v>
      </c>
      <c r="D200" s="235" t="s">
        <v>50</v>
      </c>
      <c r="E200" s="235" t="s">
        <v>265</v>
      </c>
      <c r="F200" s="235" t="s">
        <v>51</v>
      </c>
      <c r="G200" s="235" t="s">
        <v>266</v>
      </c>
      <c r="H200" s="235" t="s">
        <v>13</v>
      </c>
      <c r="I200" s="235" t="s">
        <v>14</v>
      </c>
      <c r="J200" s="235" t="s">
        <v>15</v>
      </c>
      <c r="K200" s="267">
        <f>SUM(L200+P200)</f>
        <v>1183607</v>
      </c>
      <c r="L200" s="267">
        <v>580061</v>
      </c>
      <c r="M200" s="267"/>
      <c r="N200" s="267"/>
      <c r="O200" s="267"/>
      <c r="P200" s="267">
        <v>603546</v>
      </c>
      <c r="Q200" s="235" t="s">
        <v>65</v>
      </c>
      <c r="R200" s="235" t="s">
        <v>65</v>
      </c>
      <c r="S200" s="235" t="s">
        <v>107</v>
      </c>
      <c r="T200" s="235">
        <v>2020</v>
      </c>
      <c r="U200" s="135"/>
      <c r="V200" s="135"/>
      <c r="W200" s="135"/>
      <c r="X200" s="135"/>
      <c r="Y200" s="135"/>
      <c r="Z200" s="135"/>
      <c r="AA200" s="135"/>
      <c r="AB200" s="135"/>
      <c r="AC200" s="135"/>
      <c r="AD200" s="135"/>
      <c r="AE200" s="135"/>
      <c r="AF200" s="135"/>
      <c r="AG200" s="135"/>
      <c r="AH200" s="135"/>
      <c r="AI200" s="135"/>
      <c r="AJ200" s="135"/>
    </row>
    <row r="201" spans="1:36" s="130" customFormat="1" ht="30.75" customHeight="1">
      <c r="A201" s="129" t="s">
        <v>1833</v>
      </c>
      <c r="B201" s="129" t="s">
        <v>1835</v>
      </c>
      <c r="C201" s="235" t="s">
        <v>1837</v>
      </c>
      <c r="D201" s="235" t="s">
        <v>21</v>
      </c>
      <c r="E201" s="235" t="s">
        <v>265</v>
      </c>
      <c r="F201" s="235" t="s">
        <v>22</v>
      </c>
      <c r="G201" s="235" t="s">
        <v>266</v>
      </c>
      <c r="H201" s="235" t="s">
        <v>13</v>
      </c>
      <c r="I201" s="235" t="s">
        <v>14</v>
      </c>
      <c r="J201" s="235" t="s">
        <v>15</v>
      </c>
      <c r="K201" s="267">
        <f>SUM(L201++M201+P201)</f>
        <v>638543.76</v>
      </c>
      <c r="L201" s="267">
        <v>47890.78</v>
      </c>
      <c r="M201" s="267">
        <v>47890.78</v>
      </c>
      <c r="N201" s="267"/>
      <c r="O201" s="267"/>
      <c r="P201" s="267">
        <v>542762.2</v>
      </c>
      <c r="Q201" s="235" t="s">
        <v>65</v>
      </c>
      <c r="R201" s="235" t="s">
        <v>65</v>
      </c>
      <c r="S201" s="235" t="s">
        <v>107</v>
      </c>
      <c r="T201" s="235">
        <v>2021</v>
      </c>
      <c r="U201" s="135"/>
      <c r="V201" s="135"/>
      <c r="W201" s="135"/>
      <c r="X201" s="135"/>
      <c r="Y201" s="135"/>
      <c r="Z201" s="135"/>
      <c r="AA201" s="135"/>
      <c r="AB201" s="135"/>
      <c r="AC201" s="135"/>
      <c r="AD201" s="135"/>
      <c r="AE201" s="135"/>
      <c r="AF201" s="135"/>
      <c r="AG201" s="135"/>
      <c r="AH201" s="135"/>
      <c r="AI201" s="135"/>
      <c r="AJ201" s="135"/>
    </row>
    <row r="202" spans="1:20" ht="15" customHeight="1">
      <c r="A202" s="129" t="s">
        <v>329</v>
      </c>
      <c r="B202" s="129" t="s">
        <v>1</v>
      </c>
      <c r="C202" s="129" t="s">
        <v>1814</v>
      </c>
      <c r="D202" s="235" t="s">
        <v>1</v>
      </c>
      <c r="E202" s="235" t="s">
        <v>1</v>
      </c>
      <c r="F202" s="235" t="s">
        <v>1</v>
      </c>
      <c r="G202" s="235" t="s">
        <v>1</v>
      </c>
      <c r="H202" s="235" t="s">
        <v>1</v>
      </c>
      <c r="I202" s="235" t="s">
        <v>1</v>
      </c>
      <c r="J202" s="235" t="s">
        <v>1</v>
      </c>
      <c r="K202" s="134" t="s">
        <v>1</v>
      </c>
      <c r="L202" s="134" t="s">
        <v>1</v>
      </c>
      <c r="M202" s="134" t="s">
        <v>1</v>
      </c>
      <c r="N202" s="134" t="s">
        <v>1</v>
      </c>
      <c r="O202" s="134" t="s">
        <v>1</v>
      </c>
      <c r="P202" s="134" t="s">
        <v>1</v>
      </c>
      <c r="Q202" s="235" t="s">
        <v>1</v>
      </c>
      <c r="R202" s="235" t="s">
        <v>1</v>
      </c>
      <c r="S202" s="235" t="s">
        <v>1</v>
      </c>
      <c r="T202" s="235" t="s">
        <v>1</v>
      </c>
    </row>
    <row r="203" spans="1:20" ht="22.5" customHeight="1">
      <c r="A203" s="129" t="s">
        <v>331</v>
      </c>
      <c r="B203" s="129" t="s">
        <v>1239</v>
      </c>
      <c r="C203" s="129" t="s">
        <v>332</v>
      </c>
      <c r="D203" s="235" t="s">
        <v>333</v>
      </c>
      <c r="E203" s="235" t="s">
        <v>213</v>
      </c>
      <c r="F203" s="235" t="s">
        <v>55</v>
      </c>
      <c r="G203" s="235" t="s">
        <v>334</v>
      </c>
      <c r="H203" s="235" t="s">
        <v>13</v>
      </c>
      <c r="I203" s="235" t="s">
        <v>14</v>
      </c>
      <c r="J203" s="235" t="s">
        <v>15</v>
      </c>
      <c r="K203" s="315">
        <v>42124014</v>
      </c>
      <c r="L203" s="315"/>
      <c r="M203" s="315"/>
      <c r="N203" s="315">
        <v>21062007</v>
      </c>
      <c r="O203" s="315"/>
      <c r="P203" s="315">
        <v>21062007</v>
      </c>
      <c r="Q203" s="235" t="s">
        <v>260</v>
      </c>
      <c r="R203" s="235" t="s">
        <v>25</v>
      </c>
      <c r="S203" s="235" t="s">
        <v>25</v>
      </c>
      <c r="T203" s="235">
        <v>2019</v>
      </c>
    </row>
    <row r="204" spans="1:20" ht="33.75" customHeight="1">
      <c r="A204" s="129" t="s">
        <v>335</v>
      </c>
      <c r="B204" s="129" t="s">
        <v>1240</v>
      </c>
      <c r="C204" s="129" t="s">
        <v>336</v>
      </c>
      <c r="D204" s="235" t="s">
        <v>337</v>
      </c>
      <c r="E204" s="235" t="s">
        <v>213</v>
      </c>
      <c r="F204" s="235" t="s">
        <v>51</v>
      </c>
      <c r="G204" s="235" t="s">
        <v>334</v>
      </c>
      <c r="H204" s="235" t="s">
        <v>13</v>
      </c>
      <c r="I204" s="235" t="s">
        <v>14</v>
      </c>
      <c r="J204" s="235" t="s">
        <v>15</v>
      </c>
      <c r="K204" s="184">
        <v>1310166.08</v>
      </c>
      <c r="L204" s="184">
        <v>349855.54</v>
      </c>
      <c r="M204" s="176"/>
      <c r="N204" s="184">
        <v>238664.65</v>
      </c>
      <c r="O204" s="176"/>
      <c r="P204" s="184">
        <v>721645.89</v>
      </c>
      <c r="Q204" s="235" t="s">
        <v>125</v>
      </c>
      <c r="R204" s="235" t="s">
        <v>16</v>
      </c>
      <c r="S204" s="235" t="s">
        <v>17</v>
      </c>
      <c r="T204" s="235">
        <v>2021</v>
      </c>
    </row>
    <row r="205" spans="1:20" ht="33" customHeight="1">
      <c r="A205" s="129" t="s">
        <v>338</v>
      </c>
      <c r="B205" s="129" t="s">
        <v>1241</v>
      </c>
      <c r="C205" s="129" t="s">
        <v>339</v>
      </c>
      <c r="D205" s="235" t="s">
        <v>340</v>
      </c>
      <c r="E205" s="235" t="s">
        <v>213</v>
      </c>
      <c r="F205" s="235" t="s">
        <v>59</v>
      </c>
      <c r="G205" s="235" t="s">
        <v>334</v>
      </c>
      <c r="H205" s="235" t="s">
        <v>13</v>
      </c>
      <c r="I205" s="235" t="s">
        <v>14</v>
      </c>
      <c r="J205" s="235" t="s">
        <v>15</v>
      </c>
      <c r="K205" s="260">
        <v>2150500</v>
      </c>
      <c r="L205" s="260">
        <v>1075250</v>
      </c>
      <c r="M205" s="260"/>
      <c r="N205" s="260"/>
      <c r="O205" s="260"/>
      <c r="P205" s="260">
        <v>1075250</v>
      </c>
      <c r="Q205" s="235" t="s">
        <v>260</v>
      </c>
      <c r="R205" s="235" t="s">
        <v>25</v>
      </c>
      <c r="S205" s="235" t="s">
        <v>25</v>
      </c>
      <c r="T205" s="235">
        <v>2019</v>
      </c>
    </row>
    <row r="206" spans="1:20" ht="24" customHeight="1">
      <c r="A206" s="129" t="s">
        <v>341</v>
      </c>
      <c r="B206" s="129" t="s">
        <v>1242</v>
      </c>
      <c r="C206" s="129" t="s">
        <v>342</v>
      </c>
      <c r="D206" s="235" t="s">
        <v>343</v>
      </c>
      <c r="E206" s="235" t="s">
        <v>213</v>
      </c>
      <c r="F206" s="235" t="s">
        <v>47</v>
      </c>
      <c r="G206" s="235" t="s">
        <v>334</v>
      </c>
      <c r="H206" s="235" t="s">
        <v>13</v>
      </c>
      <c r="I206" s="235" t="s">
        <v>15</v>
      </c>
      <c r="J206" s="235" t="s">
        <v>15</v>
      </c>
      <c r="K206" s="184">
        <v>1238901.75</v>
      </c>
      <c r="L206" s="184"/>
      <c r="M206" s="262"/>
      <c r="N206" s="260">
        <v>380730.44</v>
      </c>
      <c r="O206" s="184"/>
      <c r="P206" s="184">
        <v>858171.31</v>
      </c>
      <c r="Q206" s="235" t="s">
        <v>260</v>
      </c>
      <c r="R206" s="235" t="s">
        <v>25</v>
      </c>
      <c r="S206" s="235" t="s">
        <v>25</v>
      </c>
      <c r="T206" s="235">
        <v>2019</v>
      </c>
    </row>
    <row r="207" spans="1:20" ht="27" customHeight="1">
      <c r="A207" s="129" t="s">
        <v>344</v>
      </c>
      <c r="B207" s="129" t="s">
        <v>1243</v>
      </c>
      <c r="C207" s="129" t="s">
        <v>345</v>
      </c>
      <c r="D207" s="235" t="s">
        <v>346</v>
      </c>
      <c r="E207" s="235" t="s">
        <v>213</v>
      </c>
      <c r="F207" s="235" t="s">
        <v>11</v>
      </c>
      <c r="G207" s="235" t="s">
        <v>334</v>
      </c>
      <c r="H207" s="235" t="s">
        <v>13</v>
      </c>
      <c r="I207" s="235" t="s">
        <v>15</v>
      </c>
      <c r="J207" s="235" t="s">
        <v>15</v>
      </c>
      <c r="K207" s="184">
        <v>2555106.88</v>
      </c>
      <c r="L207" s="184">
        <v>1023588.62</v>
      </c>
      <c r="M207" s="184"/>
      <c r="N207" s="184"/>
      <c r="O207" s="184"/>
      <c r="P207" s="184">
        <v>1531518.26</v>
      </c>
      <c r="Q207" s="235" t="s">
        <v>260</v>
      </c>
      <c r="R207" s="235" t="s">
        <v>25</v>
      </c>
      <c r="S207" s="235" t="s">
        <v>25</v>
      </c>
      <c r="T207" s="235">
        <v>2019</v>
      </c>
    </row>
    <row r="208" spans="1:20" ht="33.75" customHeight="1">
      <c r="A208" s="129" t="s">
        <v>347</v>
      </c>
      <c r="B208" s="129" t="s">
        <v>1244</v>
      </c>
      <c r="C208" s="129" t="s">
        <v>348</v>
      </c>
      <c r="D208" s="235" t="s">
        <v>349</v>
      </c>
      <c r="E208" s="235" t="s">
        <v>213</v>
      </c>
      <c r="F208" s="235" t="s">
        <v>22</v>
      </c>
      <c r="G208" s="235" t="s">
        <v>334</v>
      </c>
      <c r="H208" s="235" t="s">
        <v>13</v>
      </c>
      <c r="I208" s="235" t="s">
        <v>15</v>
      </c>
      <c r="J208" s="235" t="s">
        <v>15</v>
      </c>
      <c r="K208" s="184">
        <v>3142355</v>
      </c>
      <c r="L208" s="184">
        <v>744270</v>
      </c>
      <c r="M208" s="184"/>
      <c r="N208" s="184">
        <v>429915.92</v>
      </c>
      <c r="O208" s="184"/>
      <c r="P208" s="184">
        <v>1968169.08</v>
      </c>
      <c r="Q208" s="235" t="s">
        <v>260</v>
      </c>
      <c r="R208" s="235" t="s">
        <v>25</v>
      </c>
      <c r="S208" s="235" t="s">
        <v>25</v>
      </c>
      <c r="T208" s="235">
        <v>2019</v>
      </c>
    </row>
    <row r="209" spans="1:20" ht="33.75" customHeight="1">
      <c r="A209" s="129" t="s">
        <v>350</v>
      </c>
      <c r="B209" s="129" t="s">
        <v>1245</v>
      </c>
      <c r="C209" s="129" t="s">
        <v>351</v>
      </c>
      <c r="D209" s="235" t="s">
        <v>352</v>
      </c>
      <c r="E209" s="235" t="s">
        <v>213</v>
      </c>
      <c r="F209" s="235" t="s">
        <v>37</v>
      </c>
      <c r="G209" s="235" t="s">
        <v>334</v>
      </c>
      <c r="H209" s="235" t="s">
        <v>13</v>
      </c>
      <c r="I209" s="235" t="s">
        <v>15</v>
      </c>
      <c r="J209" s="235" t="s">
        <v>15</v>
      </c>
      <c r="K209" s="184">
        <v>2389472.3</v>
      </c>
      <c r="L209" s="184">
        <v>609374.16</v>
      </c>
      <c r="M209" s="268"/>
      <c r="N209" s="269">
        <v>670736.33</v>
      </c>
      <c r="O209" s="268"/>
      <c r="P209" s="184">
        <v>1109361.81</v>
      </c>
      <c r="Q209" s="235" t="s">
        <v>125</v>
      </c>
      <c r="R209" s="235" t="s">
        <v>33</v>
      </c>
      <c r="S209" s="235" t="s">
        <v>33</v>
      </c>
      <c r="T209" s="235">
        <v>2020</v>
      </c>
    </row>
    <row r="210" spans="1:20" ht="22.5" customHeight="1">
      <c r="A210" s="129" t="s">
        <v>353</v>
      </c>
      <c r="B210" s="129" t="s">
        <v>1246</v>
      </c>
      <c r="C210" s="129" t="s">
        <v>354</v>
      </c>
      <c r="D210" s="235" t="s">
        <v>355</v>
      </c>
      <c r="E210" s="235" t="s">
        <v>213</v>
      </c>
      <c r="F210" s="235" t="s">
        <v>41</v>
      </c>
      <c r="G210" s="235" t="s">
        <v>334</v>
      </c>
      <c r="H210" s="235" t="s">
        <v>13</v>
      </c>
      <c r="I210" s="235" t="s">
        <v>15</v>
      </c>
      <c r="J210" s="235" t="s">
        <v>15</v>
      </c>
      <c r="K210" s="184">
        <v>2899003.8</v>
      </c>
      <c r="L210" s="184">
        <v>579800.76</v>
      </c>
      <c r="M210" s="184"/>
      <c r="N210" s="176"/>
      <c r="O210" s="184"/>
      <c r="P210" s="184">
        <v>2319203.04</v>
      </c>
      <c r="Q210" s="235" t="s">
        <v>260</v>
      </c>
      <c r="R210" s="235" t="s">
        <v>124</v>
      </c>
      <c r="S210" s="235" t="s">
        <v>25</v>
      </c>
      <c r="T210" s="235">
        <v>2019</v>
      </c>
    </row>
    <row r="211" spans="1:20" ht="22.5" customHeight="1">
      <c r="A211" s="129" t="s">
        <v>356</v>
      </c>
      <c r="B211" s="129" t="s">
        <v>1247</v>
      </c>
      <c r="C211" s="129" t="s">
        <v>357</v>
      </c>
      <c r="D211" s="235" t="s">
        <v>349</v>
      </c>
      <c r="E211" s="235" t="s">
        <v>213</v>
      </c>
      <c r="F211" s="235" t="s">
        <v>22</v>
      </c>
      <c r="G211" s="235" t="s">
        <v>358</v>
      </c>
      <c r="H211" s="235" t="s">
        <v>13</v>
      </c>
      <c r="I211" s="235" t="s">
        <v>14</v>
      </c>
      <c r="J211" s="235" t="s">
        <v>15</v>
      </c>
      <c r="K211" s="300">
        <v>2395079.6</v>
      </c>
      <c r="L211" s="184">
        <v>338338.65</v>
      </c>
      <c r="M211" s="184"/>
      <c r="N211" s="176">
        <v>189488.6</v>
      </c>
      <c r="O211" s="184"/>
      <c r="P211" s="184">
        <v>1867252.35</v>
      </c>
      <c r="Q211" s="235" t="s">
        <v>260</v>
      </c>
      <c r="R211" s="235" t="s">
        <v>25</v>
      </c>
      <c r="S211" s="235" t="s">
        <v>124</v>
      </c>
      <c r="T211" s="235">
        <v>2019</v>
      </c>
    </row>
    <row r="212" spans="1:20" ht="22.5" customHeight="1">
      <c r="A212" s="129" t="s">
        <v>359</v>
      </c>
      <c r="B212" s="129" t="s">
        <v>1248</v>
      </c>
      <c r="C212" s="129" t="s">
        <v>360</v>
      </c>
      <c r="D212" s="235" t="s">
        <v>361</v>
      </c>
      <c r="E212" s="235" t="s">
        <v>213</v>
      </c>
      <c r="F212" s="235" t="s">
        <v>55</v>
      </c>
      <c r="G212" s="235" t="s">
        <v>358</v>
      </c>
      <c r="H212" s="235" t="s">
        <v>13</v>
      </c>
      <c r="I212" s="235" t="s">
        <v>641</v>
      </c>
      <c r="J212" s="235" t="s">
        <v>15</v>
      </c>
      <c r="K212" s="300">
        <v>34697769.91</v>
      </c>
      <c r="L212" s="300">
        <v>5204665.49</v>
      </c>
      <c r="M212" s="184"/>
      <c r="N212" s="176"/>
      <c r="O212" s="184"/>
      <c r="P212" s="300">
        <v>29493104.43</v>
      </c>
      <c r="Q212" s="235" t="s">
        <v>260</v>
      </c>
      <c r="R212" s="235" t="s">
        <v>25</v>
      </c>
      <c r="S212" s="235" t="s">
        <v>25</v>
      </c>
      <c r="T212" s="235">
        <v>2020</v>
      </c>
    </row>
    <row r="213" spans="1:20" ht="22.5" customHeight="1">
      <c r="A213" s="129" t="s">
        <v>362</v>
      </c>
      <c r="B213" s="129" t="s">
        <v>1249</v>
      </c>
      <c r="C213" s="129" t="s">
        <v>363</v>
      </c>
      <c r="D213" s="235" t="s">
        <v>62</v>
      </c>
      <c r="E213" s="235" t="s">
        <v>10</v>
      </c>
      <c r="F213" s="235" t="s">
        <v>55</v>
      </c>
      <c r="G213" s="235" t="s">
        <v>130</v>
      </c>
      <c r="H213" s="235" t="s">
        <v>13</v>
      </c>
      <c r="I213" s="235" t="s">
        <v>14</v>
      </c>
      <c r="J213" s="235" t="s">
        <v>15</v>
      </c>
      <c r="K213" s="184">
        <v>3980866.75</v>
      </c>
      <c r="L213" s="184">
        <v>298565.01</v>
      </c>
      <c r="M213" s="184">
        <v>298565</v>
      </c>
      <c r="N213" s="184"/>
      <c r="O213" s="184"/>
      <c r="P213" s="184">
        <v>3383736.74</v>
      </c>
      <c r="Q213" s="235" t="s">
        <v>1427</v>
      </c>
      <c r="R213" s="235" t="s">
        <v>1604</v>
      </c>
      <c r="S213" s="235" t="s">
        <v>107</v>
      </c>
      <c r="T213" s="235">
        <v>2022</v>
      </c>
    </row>
    <row r="214" spans="1:20" ht="22.5" customHeight="1">
      <c r="A214" s="129" t="s">
        <v>364</v>
      </c>
      <c r="B214" s="129" t="s">
        <v>1250</v>
      </c>
      <c r="C214" s="129" t="s">
        <v>365</v>
      </c>
      <c r="D214" s="235" t="s">
        <v>62</v>
      </c>
      <c r="E214" s="235" t="s">
        <v>10</v>
      </c>
      <c r="F214" s="235" t="s">
        <v>55</v>
      </c>
      <c r="G214" s="235" t="s">
        <v>130</v>
      </c>
      <c r="H214" s="235" t="s">
        <v>13</v>
      </c>
      <c r="I214" s="235" t="s">
        <v>14</v>
      </c>
      <c r="J214" s="235" t="s">
        <v>15</v>
      </c>
      <c r="K214" s="184">
        <v>1788071</v>
      </c>
      <c r="L214" s="184">
        <v>134105.33</v>
      </c>
      <c r="M214" s="184">
        <v>134105.33</v>
      </c>
      <c r="N214" s="184"/>
      <c r="O214" s="184"/>
      <c r="P214" s="184">
        <v>1519860.34</v>
      </c>
      <c r="Q214" s="235" t="s">
        <v>26</v>
      </c>
      <c r="R214" s="337" t="s">
        <v>1618</v>
      </c>
      <c r="S214" s="337" t="s">
        <v>1618</v>
      </c>
      <c r="T214" s="337">
        <v>2021</v>
      </c>
    </row>
    <row r="215" spans="1:20" ht="30" customHeight="1">
      <c r="A215" s="129" t="s">
        <v>366</v>
      </c>
      <c r="B215" s="129" t="s">
        <v>1251</v>
      </c>
      <c r="C215" s="129" t="s">
        <v>367</v>
      </c>
      <c r="D215" s="235" t="s">
        <v>1731</v>
      </c>
      <c r="E215" s="235" t="s">
        <v>213</v>
      </c>
      <c r="F215" s="235" t="s">
        <v>51</v>
      </c>
      <c r="G215" s="235" t="s">
        <v>334</v>
      </c>
      <c r="H215" s="235" t="s">
        <v>13</v>
      </c>
      <c r="I215" s="235" t="s">
        <v>14</v>
      </c>
      <c r="J215" s="235" t="s">
        <v>15</v>
      </c>
      <c r="K215" s="184">
        <v>1480916.37</v>
      </c>
      <c r="L215" s="184">
        <v>418849.1</v>
      </c>
      <c r="M215" s="184"/>
      <c r="N215" s="184">
        <v>321982.88</v>
      </c>
      <c r="O215" s="184"/>
      <c r="P215" s="184">
        <v>740084.39</v>
      </c>
      <c r="Q215" s="235" t="s">
        <v>124</v>
      </c>
      <c r="R215" s="235" t="s">
        <v>33</v>
      </c>
      <c r="S215" s="235" t="s">
        <v>16</v>
      </c>
      <c r="T215" s="235">
        <v>2020</v>
      </c>
    </row>
    <row r="216" spans="1:20" ht="22.5" customHeight="1">
      <c r="A216" s="129" t="s">
        <v>602</v>
      </c>
      <c r="B216" s="129" t="s">
        <v>1252</v>
      </c>
      <c r="C216" s="129" t="s">
        <v>603</v>
      </c>
      <c r="D216" s="235" t="s">
        <v>9</v>
      </c>
      <c r="E216" s="235" t="s">
        <v>604</v>
      </c>
      <c r="F216" s="235" t="s">
        <v>11</v>
      </c>
      <c r="G216" s="235" t="s">
        <v>1037</v>
      </c>
      <c r="H216" s="235" t="s">
        <v>13</v>
      </c>
      <c r="I216" s="235" t="s">
        <v>15</v>
      </c>
      <c r="J216" s="235" t="s">
        <v>15</v>
      </c>
      <c r="K216" s="255">
        <v>248993</v>
      </c>
      <c r="L216" s="255">
        <v>49799</v>
      </c>
      <c r="M216" s="255"/>
      <c r="N216" s="255"/>
      <c r="O216" s="255"/>
      <c r="P216" s="255">
        <v>199194</v>
      </c>
      <c r="Q216" s="235" t="s">
        <v>125</v>
      </c>
      <c r="R216" s="235" t="s">
        <v>16</v>
      </c>
      <c r="S216" s="235" t="s">
        <v>17</v>
      </c>
      <c r="T216" s="235">
        <v>2019</v>
      </c>
    </row>
    <row r="217" spans="1:20" ht="22.5" customHeight="1">
      <c r="A217" s="129" t="s">
        <v>862</v>
      </c>
      <c r="B217" s="129" t="s">
        <v>1253</v>
      </c>
      <c r="C217" s="129" t="s">
        <v>1254</v>
      </c>
      <c r="D217" s="235" t="s">
        <v>9</v>
      </c>
      <c r="E217" s="235" t="s">
        <v>604</v>
      </c>
      <c r="F217" s="235" t="s">
        <v>11</v>
      </c>
      <c r="G217" s="235" t="s">
        <v>1037</v>
      </c>
      <c r="H217" s="235" t="s">
        <v>13</v>
      </c>
      <c r="I217" s="235" t="s">
        <v>15</v>
      </c>
      <c r="J217" s="235" t="s">
        <v>15</v>
      </c>
      <c r="K217" s="255">
        <v>170201</v>
      </c>
      <c r="L217" s="255">
        <v>34041</v>
      </c>
      <c r="M217" s="255"/>
      <c r="N217" s="255"/>
      <c r="O217" s="255"/>
      <c r="P217" s="255">
        <v>136160</v>
      </c>
      <c r="Q217" s="235" t="s">
        <v>125</v>
      </c>
      <c r="R217" s="235" t="s">
        <v>16</v>
      </c>
      <c r="S217" s="235" t="s">
        <v>17</v>
      </c>
      <c r="T217" s="235">
        <v>2019</v>
      </c>
    </row>
    <row r="218" spans="1:20" ht="22.5" customHeight="1">
      <c r="A218" s="129" t="s">
        <v>865</v>
      </c>
      <c r="B218" s="129" t="s">
        <v>1255</v>
      </c>
      <c r="C218" s="129" t="s">
        <v>864</v>
      </c>
      <c r="D218" s="235" t="s">
        <v>9</v>
      </c>
      <c r="E218" s="235" t="s">
        <v>604</v>
      </c>
      <c r="F218" s="235" t="s">
        <v>11</v>
      </c>
      <c r="G218" s="235" t="s">
        <v>1037</v>
      </c>
      <c r="H218" s="235" t="s">
        <v>13</v>
      </c>
      <c r="I218" s="235" t="s">
        <v>15</v>
      </c>
      <c r="J218" s="235" t="s">
        <v>15</v>
      </c>
      <c r="K218" s="255">
        <v>131374</v>
      </c>
      <c r="L218" s="255">
        <v>26275</v>
      </c>
      <c r="M218" s="255"/>
      <c r="N218" s="255"/>
      <c r="O218" s="255"/>
      <c r="P218" s="255">
        <v>105099</v>
      </c>
      <c r="Q218" s="235" t="s">
        <v>125</v>
      </c>
      <c r="R218" s="235" t="s">
        <v>16</v>
      </c>
      <c r="S218" s="235" t="s">
        <v>17</v>
      </c>
      <c r="T218" s="235">
        <v>2019</v>
      </c>
    </row>
    <row r="219" spans="1:20" ht="33.75" customHeight="1">
      <c r="A219" s="129" t="s">
        <v>866</v>
      </c>
      <c r="B219" s="129" t="s">
        <v>1256</v>
      </c>
      <c r="C219" s="129" t="s">
        <v>867</v>
      </c>
      <c r="D219" s="235" t="s">
        <v>9</v>
      </c>
      <c r="E219" s="235" t="s">
        <v>604</v>
      </c>
      <c r="F219" s="235" t="s">
        <v>11</v>
      </c>
      <c r="G219" s="235" t="s">
        <v>1037</v>
      </c>
      <c r="H219" s="235" t="s">
        <v>13</v>
      </c>
      <c r="I219" s="235" t="s">
        <v>15</v>
      </c>
      <c r="J219" s="235" t="s">
        <v>15</v>
      </c>
      <c r="K219" s="255">
        <v>204374</v>
      </c>
      <c r="L219" s="255">
        <v>40875</v>
      </c>
      <c r="M219" s="255"/>
      <c r="N219" s="255"/>
      <c r="O219" s="255"/>
      <c r="P219" s="255">
        <v>163499</v>
      </c>
      <c r="Q219" s="235" t="s">
        <v>125</v>
      </c>
      <c r="R219" s="235" t="s">
        <v>16</v>
      </c>
      <c r="S219" s="235" t="s">
        <v>17</v>
      </c>
      <c r="T219" s="235">
        <v>2019</v>
      </c>
    </row>
    <row r="220" spans="1:20" ht="15" customHeight="1">
      <c r="A220" s="129" t="s">
        <v>868</v>
      </c>
      <c r="B220" s="129" t="s">
        <v>1257</v>
      </c>
      <c r="C220" s="129" t="s">
        <v>869</v>
      </c>
      <c r="D220" s="235" t="s">
        <v>9</v>
      </c>
      <c r="E220" s="235" t="s">
        <v>604</v>
      </c>
      <c r="F220" s="235" t="s">
        <v>11</v>
      </c>
      <c r="G220" s="235" t="s">
        <v>1037</v>
      </c>
      <c r="H220" s="235" t="s">
        <v>13</v>
      </c>
      <c r="I220" s="235" t="s">
        <v>15</v>
      </c>
      <c r="J220" s="235" t="s">
        <v>1346</v>
      </c>
      <c r="K220" s="255">
        <v>247454.11</v>
      </c>
      <c r="L220" s="255">
        <v>49490.82</v>
      </c>
      <c r="M220" s="255"/>
      <c r="N220" s="255"/>
      <c r="O220" s="255"/>
      <c r="P220" s="255">
        <v>197963.29</v>
      </c>
      <c r="Q220" s="235" t="s">
        <v>125</v>
      </c>
      <c r="R220" s="235" t="s">
        <v>16</v>
      </c>
      <c r="S220" s="235" t="s">
        <v>17</v>
      </c>
      <c r="T220" s="235">
        <v>2019</v>
      </c>
    </row>
    <row r="221" spans="1:20" ht="22.5" customHeight="1">
      <c r="A221" s="129" t="s">
        <v>871</v>
      </c>
      <c r="B221" s="129" t="s">
        <v>1258</v>
      </c>
      <c r="C221" s="129" t="s">
        <v>870</v>
      </c>
      <c r="D221" s="235" t="s">
        <v>9</v>
      </c>
      <c r="E221" s="235" t="s">
        <v>604</v>
      </c>
      <c r="F221" s="235" t="s">
        <v>11</v>
      </c>
      <c r="G221" s="235" t="s">
        <v>1037</v>
      </c>
      <c r="H221" s="235" t="s">
        <v>13</v>
      </c>
      <c r="I221" s="235" t="s">
        <v>15</v>
      </c>
      <c r="J221" s="235" t="s">
        <v>15</v>
      </c>
      <c r="K221" s="255">
        <v>205049</v>
      </c>
      <c r="L221" s="255">
        <v>41010</v>
      </c>
      <c r="M221" s="255"/>
      <c r="N221" s="255"/>
      <c r="O221" s="255"/>
      <c r="P221" s="255">
        <v>164039</v>
      </c>
      <c r="Q221" s="235" t="s">
        <v>125</v>
      </c>
      <c r="R221" s="235" t="s">
        <v>125</v>
      </c>
      <c r="S221" s="235" t="s">
        <v>125</v>
      </c>
      <c r="T221" s="235">
        <v>2019</v>
      </c>
    </row>
    <row r="222" spans="1:20" ht="22.5" customHeight="1">
      <c r="A222" s="129" t="s">
        <v>934</v>
      </c>
      <c r="B222" s="129" t="s">
        <v>1259</v>
      </c>
      <c r="C222" s="129" t="s">
        <v>1260</v>
      </c>
      <c r="D222" s="235" t="s">
        <v>36</v>
      </c>
      <c r="E222" s="235" t="s">
        <v>604</v>
      </c>
      <c r="F222" s="235" t="s">
        <v>37</v>
      </c>
      <c r="G222" s="235" t="s">
        <v>1037</v>
      </c>
      <c r="H222" s="235" t="s">
        <v>13</v>
      </c>
      <c r="I222" s="235" t="s">
        <v>15</v>
      </c>
      <c r="J222" s="235" t="s">
        <v>1346</v>
      </c>
      <c r="K222" s="255">
        <v>85212.93</v>
      </c>
      <c r="L222" s="255">
        <v>17042.59</v>
      </c>
      <c r="M222" s="255"/>
      <c r="N222" s="255"/>
      <c r="O222" s="255"/>
      <c r="P222" s="255">
        <v>68042.34</v>
      </c>
      <c r="Q222" s="235" t="s">
        <v>125</v>
      </c>
      <c r="R222" s="235" t="s">
        <v>125</v>
      </c>
      <c r="S222" s="235" t="s">
        <v>125</v>
      </c>
      <c r="T222" s="235">
        <v>2019</v>
      </c>
    </row>
    <row r="223" spans="1:20" ht="23.25" customHeight="1">
      <c r="A223" s="129" t="s">
        <v>938</v>
      </c>
      <c r="B223" s="129" t="s">
        <v>1261</v>
      </c>
      <c r="C223" s="129" t="s">
        <v>939</v>
      </c>
      <c r="D223" s="235" t="s">
        <v>36</v>
      </c>
      <c r="E223" s="235" t="s">
        <v>604</v>
      </c>
      <c r="F223" s="235" t="s">
        <v>37</v>
      </c>
      <c r="G223" s="235" t="s">
        <v>1037</v>
      </c>
      <c r="H223" s="235" t="s">
        <v>13</v>
      </c>
      <c r="I223" s="235" t="s">
        <v>15</v>
      </c>
      <c r="J223" s="235" t="s">
        <v>15</v>
      </c>
      <c r="K223" s="255">
        <v>31994</v>
      </c>
      <c r="L223" s="255">
        <v>6399</v>
      </c>
      <c r="M223" s="255"/>
      <c r="N223" s="255"/>
      <c r="O223" s="255"/>
      <c r="P223" s="255">
        <v>25595</v>
      </c>
      <c r="Q223" s="235" t="s">
        <v>125</v>
      </c>
      <c r="R223" s="235" t="s">
        <v>125</v>
      </c>
      <c r="S223" s="235" t="s">
        <v>125</v>
      </c>
      <c r="T223" s="235">
        <v>2019</v>
      </c>
    </row>
    <row r="224" spans="1:20" ht="22.5" customHeight="1">
      <c r="A224" s="129" t="s">
        <v>953</v>
      </c>
      <c r="B224" s="129" t="s">
        <v>1262</v>
      </c>
      <c r="C224" s="129" t="s">
        <v>954</v>
      </c>
      <c r="D224" s="235" t="s">
        <v>58</v>
      </c>
      <c r="E224" s="235" t="s">
        <v>604</v>
      </c>
      <c r="F224" s="247" t="s">
        <v>59</v>
      </c>
      <c r="G224" s="235" t="s">
        <v>1037</v>
      </c>
      <c r="H224" s="235" t="s">
        <v>13</v>
      </c>
      <c r="I224" s="235" t="s">
        <v>15</v>
      </c>
      <c r="J224" s="235" t="s">
        <v>15</v>
      </c>
      <c r="K224" s="255">
        <v>250000</v>
      </c>
      <c r="L224" s="255">
        <v>50000</v>
      </c>
      <c r="M224" s="255"/>
      <c r="N224" s="255"/>
      <c r="O224" s="255"/>
      <c r="P224" s="255">
        <v>200000</v>
      </c>
      <c r="Q224" s="235" t="s">
        <v>125</v>
      </c>
      <c r="R224" s="235" t="s">
        <v>125</v>
      </c>
      <c r="S224" s="235" t="s">
        <v>125</v>
      </c>
      <c r="T224" s="235">
        <v>2018</v>
      </c>
    </row>
    <row r="225" spans="1:20" ht="35.25" customHeight="1">
      <c r="A225" s="129" t="s">
        <v>1694</v>
      </c>
      <c r="B225" s="129" t="s">
        <v>1695</v>
      </c>
      <c r="C225" s="129" t="s">
        <v>1779</v>
      </c>
      <c r="D225" s="234" t="s">
        <v>1685</v>
      </c>
      <c r="E225" s="235" t="s">
        <v>213</v>
      </c>
      <c r="F225" s="235" t="s">
        <v>51</v>
      </c>
      <c r="G225" s="235" t="s">
        <v>1778</v>
      </c>
      <c r="H225" s="235" t="s">
        <v>13</v>
      </c>
      <c r="I225" s="235" t="s">
        <v>14</v>
      </c>
      <c r="J225" s="235" t="s">
        <v>1</v>
      </c>
      <c r="K225" s="128">
        <v>1362918</v>
      </c>
      <c r="L225" s="128">
        <v>204438</v>
      </c>
      <c r="M225" s="129" t="s">
        <v>1</v>
      </c>
      <c r="N225" s="128">
        <v>477021</v>
      </c>
      <c r="O225" s="129" t="s">
        <v>1</v>
      </c>
      <c r="P225" s="128">
        <v>681459</v>
      </c>
      <c r="Q225" s="235" t="s">
        <v>120</v>
      </c>
      <c r="R225" s="235" t="s">
        <v>120</v>
      </c>
      <c r="S225" s="235" t="s">
        <v>25</v>
      </c>
      <c r="T225" s="235">
        <v>2018</v>
      </c>
    </row>
    <row r="226" spans="1:36" s="130" customFormat="1" ht="57.75" customHeight="1">
      <c r="A226" s="129" t="s">
        <v>1719</v>
      </c>
      <c r="B226" s="129" t="s">
        <v>1741</v>
      </c>
      <c r="C226" s="270" t="s">
        <v>1722</v>
      </c>
      <c r="D226" s="235" t="s">
        <v>1683</v>
      </c>
      <c r="E226" s="256" t="s">
        <v>10</v>
      </c>
      <c r="F226" s="129" t="s">
        <v>1734</v>
      </c>
      <c r="G226" s="258" t="s">
        <v>106</v>
      </c>
      <c r="H226" s="235" t="s">
        <v>81</v>
      </c>
      <c r="I226" s="235" t="s">
        <v>14</v>
      </c>
      <c r="J226" s="256"/>
      <c r="K226" s="257">
        <v>33573504</v>
      </c>
      <c r="L226" s="223"/>
      <c r="M226" s="129">
        <v>33573504</v>
      </c>
      <c r="N226" s="257"/>
      <c r="O226" s="257"/>
      <c r="P226" s="129" t="s">
        <v>15</v>
      </c>
      <c r="Q226" s="258" t="s">
        <v>1633</v>
      </c>
      <c r="R226" s="258" t="s">
        <v>1414</v>
      </c>
      <c r="S226" s="258" t="s">
        <v>1605</v>
      </c>
      <c r="T226" s="258">
        <v>2022</v>
      </c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</row>
    <row r="227" spans="1:36" s="130" customFormat="1" ht="41.25" customHeight="1">
      <c r="A227" s="129" t="s">
        <v>1723</v>
      </c>
      <c r="B227" s="129" t="s">
        <v>1738</v>
      </c>
      <c r="C227" s="127" t="s">
        <v>1672</v>
      </c>
      <c r="D227" s="235" t="s">
        <v>62</v>
      </c>
      <c r="E227" s="235" t="s">
        <v>213</v>
      </c>
      <c r="F227" s="235" t="s">
        <v>55</v>
      </c>
      <c r="G227" s="235" t="s">
        <v>1737</v>
      </c>
      <c r="H227" s="235" t="s">
        <v>81</v>
      </c>
      <c r="I227" s="235" t="s">
        <v>14</v>
      </c>
      <c r="J227" s="235" t="s">
        <v>1</v>
      </c>
      <c r="K227" s="129">
        <v>3018429</v>
      </c>
      <c r="L227" s="129">
        <v>452765</v>
      </c>
      <c r="M227" s="129" t="s">
        <v>1</v>
      </c>
      <c r="N227" s="129" t="s">
        <v>1</v>
      </c>
      <c r="O227" s="129" t="s">
        <v>1</v>
      </c>
      <c r="P227" s="129">
        <v>2565664</v>
      </c>
      <c r="Q227" s="235" t="s">
        <v>124</v>
      </c>
      <c r="R227" s="235" t="s">
        <v>125</v>
      </c>
      <c r="S227" s="235" t="s">
        <v>125</v>
      </c>
      <c r="T227" s="235">
        <v>2019</v>
      </c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</row>
    <row r="228" spans="1:20" ht="22.5" customHeight="1">
      <c r="A228" s="129" t="s">
        <v>368</v>
      </c>
      <c r="B228" s="129"/>
      <c r="C228" s="129" t="s">
        <v>1815</v>
      </c>
      <c r="D228" s="235" t="s">
        <v>1</v>
      </c>
      <c r="E228" s="235" t="s">
        <v>1</v>
      </c>
      <c r="F228" s="235" t="s">
        <v>1</v>
      </c>
      <c r="G228" s="235" t="s">
        <v>1</v>
      </c>
      <c r="H228" s="235" t="s">
        <v>1</v>
      </c>
      <c r="I228" s="235" t="s">
        <v>1</v>
      </c>
      <c r="J228" s="235" t="s">
        <v>1</v>
      </c>
      <c r="K228" s="134" t="s">
        <v>1</v>
      </c>
      <c r="L228" s="134" t="s">
        <v>1</v>
      </c>
      <c r="M228" s="134" t="s">
        <v>1</v>
      </c>
      <c r="N228" s="134" t="s">
        <v>1</v>
      </c>
      <c r="O228" s="134" t="s">
        <v>1</v>
      </c>
      <c r="P228" s="134" t="s">
        <v>1</v>
      </c>
      <c r="Q228" s="235" t="s">
        <v>1</v>
      </c>
      <c r="R228" s="235" t="s">
        <v>1</v>
      </c>
      <c r="S228" s="235" t="s">
        <v>1</v>
      </c>
      <c r="T228" s="235" t="s">
        <v>1</v>
      </c>
    </row>
    <row r="229" spans="1:20" ht="67.5" customHeight="1">
      <c r="A229" s="129" t="s">
        <v>370</v>
      </c>
      <c r="B229" s="129" t="s">
        <v>1774</v>
      </c>
      <c r="C229" s="129" t="s">
        <v>371</v>
      </c>
      <c r="D229" s="235" t="s">
        <v>62</v>
      </c>
      <c r="E229" s="235" t="s">
        <v>10</v>
      </c>
      <c r="F229" s="235" t="s">
        <v>55</v>
      </c>
      <c r="G229" s="235" t="s">
        <v>106</v>
      </c>
      <c r="H229" s="235" t="s">
        <v>81</v>
      </c>
      <c r="I229" s="235" t="s">
        <v>14</v>
      </c>
      <c r="J229" s="235" t="s">
        <v>15</v>
      </c>
      <c r="K229" s="271">
        <v>21167931.37</v>
      </c>
      <c r="L229" s="184">
        <v>2985673.85</v>
      </c>
      <c r="M229" s="184">
        <v>6334314</v>
      </c>
      <c r="N229" s="269">
        <v>1139243.52</v>
      </c>
      <c r="O229" s="184"/>
      <c r="P229" s="184">
        <v>10708700</v>
      </c>
      <c r="Q229" s="235" t="s">
        <v>260</v>
      </c>
      <c r="R229" s="235" t="s">
        <v>120</v>
      </c>
      <c r="S229" s="235" t="s">
        <v>25</v>
      </c>
      <c r="T229" s="235">
        <v>2019</v>
      </c>
    </row>
    <row r="230" spans="1:20" ht="63.75" customHeight="1">
      <c r="A230" s="129" t="s">
        <v>372</v>
      </c>
      <c r="B230" s="129" t="s">
        <v>1775</v>
      </c>
      <c r="C230" s="129" t="s">
        <v>587</v>
      </c>
      <c r="D230" s="235" t="s">
        <v>62</v>
      </c>
      <c r="E230" s="235" t="s">
        <v>10</v>
      </c>
      <c r="F230" s="235" t="s">
        <v>55</v>
      </c>
      <c r="G230" s="235" t="s">
        <v>106</v>
      </c>
      <c r="H230" s="235" t="s">
        <v>81</v>
      </c>
      <c r="I230" s="235" t="s">
        <v>14</v>
      </c>
      <c r="J230" s="235" t="s">
        <v>15</v>
      </c>
      <c r="K230" s="248">
        <v>9640406</v>
      </c>
      <c r="L230" s="272">
        <v>723031</v>
      </c>
      <c r="M230" s="272">
        <v>723030</v>
      </c>
      <c r="N230" s="184"/>
      <c r="O230" s="184"/>
      <c r="P230" s="252">
        <v>8194345</v>
      </c>
      <c r="Q230" s="235" t="s">
        <v>17</v>
      </c>
      <c r="R230" s="235" t="s">
        <v>65</v>
      </c>
      <c r="S230" s="235" t="s">
        <v>107</v>
      </c>
      <c r="T230" s="235">
        <v>2022</v>
      </c>
    </row>
    <row r="231" spans="1:20" ht="22.5" customHeight="1">
      <c r="A231" s="129" t="s">
        <v>373</v>
      </c>
      <c r="B231" s="129" t="s">
        <v>1</v>
      </c>
      <c r="C231" s="129" t="s">
        <v>1816</v>
      </c>
      <c r="D231" s="235" t="s">
        <v>1</v>
      </c>
      <c r="E231" s="235" t="s">
        <v>1</v>
      </c>
      <c r="F231" s="235" t="s">
        <v>1</v>
      </c>
      <c r="G231" s="235" t="s">
        <v>1</v>
      </c>
      <c r="H231" s="235" t="s">
        <v>1</v>
      </c>
      <c r="I231" s="235" t="s">
        <v>1</v>
      </c>
      <c r="J231" s="235" t="s">
        <v>1</v>
      </c>
      <c r="K231" s="134" t="s">
        <v>1</v>
      </c>
      <c r="L231" s="134" t="s">
        <v>1</v>
      </c>
      <c r="M231" s="134" t="s">
        <v>1</v>
      </c>
      <c r="N231" s="134" t="s">
        <v>1</v>
      </c>
      <c r="O231" s="134" t="s">
        <v>1</v>
      </c>
      <c r="P231" s="134" t="s">
        <v>1</v>
      </c>
      <c r="Q231" s="235" t="s">
        <v>1</v>
      </c>
      <c r="R231" s="235" t="s">
        <v>1</v>
      </c>
      <c r="S231" s="235" t="s">
        <v>1</v>
      </c>
      <c r="T231" s="235" t="s">
        <v>1</v>
      </c>
    </row>
    <row r="232" spans="1:20" ht="22.5" customHeight="1">
      <c r="A232" s="129" t="s">
        <v>375</v>
      </c>
      <c r="B232" s="129" t="s">
        <v>1265</v>
      </c>
      <c r="C232" s="129" t="s">
        <v>376</v>
      </c>
      <c r="D232" s="235" t="s">
        <v>9</v>
      </c>
      <c r="E232" s="235" t="s">
        <v>213</v>
      </c>
      <c r="F232" s="235" t="s">
        <v>11</v>
      </c>
      <c r="G232" s="235" t="s">
        <v>377</v>
      </c>
      <c r="H232" s="235" t="s">
        <v>13</v>
      </c>
      <c r="I232" s="235" t="s">
        <v>15</v>
      </c>
      <c r="J232" s="235" t="s">
        <v>15</v>
      </c>
      <c r="K232" s="184">
        <v>823529.41</v>
      </c>
      <c r="L232" s="184">
        <v>123529.42</v>
      </c>
      <c r="M232" s="273"/>
      <c r="N232" s="273"/>
      <c r="O232" s="273"/>
      <c r="P232" s="184">
        <v>699999.99</v>
      </c>
      <c r="Q232" s="235" t="s">
        <v>25</v>
      </c>
      <c r="R232" s="235" t="s">
        <v>124</v>
      </c>
      <c r="S232" s="235" t="s">
        <v>125</v>
      </c>
      <c r="T232" s="235">
        <v>2018</v>
      </c>
    </row>
    <row r="233" spans="1:20" ht="22.5" customHeight="1">
      <c r="A233" s="129" t="s">
        <v>378</v>
      </c>
      <c r="B233" s="129" t="s">
        <v>1266</v>
      </c>
      <c r="C233" s="129" t="s">
        <v>379</v>
      </c>
      <c r="D233" s="235" t="s">
        <v>36</v>
      </c>
      <c r="E233" s="235" t="s">
        <v>213</v>
      </c>
      <c r="F233" s="235" t="s">
        <v>37</v>
      </c>
      <c r="G233" s="235" t="s">
        <v>377</v>
      </c>
      <c r="H233" s="235" t="s">
        <v>13</v>
      </c>
      <c r="I233" s="235" t="s">
        <v>15</v>
      </c>
      <c r="J233" s="235" t="s">
        <v>15</v>
      </c>
      <c r="K233" s="184">
        <v>1157847.52</v>
      </c>
      <c r="L233" s="184">
        <v>173677.13</v>
      </c>
      <c r="M233" s="184"/>
      <c r="N233" s="184"/>
      <c r="O233" s="184"/>
      <c r="P233" s="184">
        <v>984170.39</v>
      </c>
      <c r="Q233" s="235" t="s">
        <v>25</v>
      </c>
      <c r="R233" s="235" t="s">
        <v>125</v>
      </c>
      <c r="S233" s="235" t="s">
        <v>33</v>
      </c>
      <c r="T233" s="235">
        <v>2018</v>
      </c>
    </row>
    <row r="234" spans="1:20" ht="33.75" customHeight="1">
      <c r="A234" s="129" t="s">
        <v>380</v>
      </c>
      <c r="B234" s="129" t="s">
        <v>1267</v>
      </c>
      <c r="C234" s="129" t="s">
        <v>381</v>
      </c>
      <c r="D234" s="235" t="s">
        <v>46</v>
      </c>
      <c r="E234" s="235" t="s">
        <v>213</v>
      </c>
      <c r="F234" s="235" t="s">
        <v>47</v>
      </c>
      <c r="G234" s="235" t="s">
        <v>377</v>
      </c>
      <c r="H234" s="235" t="s">
        <v>13</v>
      </c>
      <c r="I234" s="235" t="s">
        <v>15</v>
      </c>
      <c r="J234" s="235" t="s">
        <v>15</v>
      </c>
      <c r="K234" s="184">
        <v>1046790</v>
      </c>
      <c r="L234" s="184">
        <v>157018.5</v>
      </c>
      <c r="M234" s="184"/>
      <c r="N234" s="184"/>
      <c r="O234" s="184"/>
      <c r="P234" s="184">
        <v>889771.5</v>
      </c>
      <c r="Q234" s="235" t="s">
        <v>25</v>
      </c>
      <c r="R234" s="235" t="s">
        <v>125</v>
      </c>
      <c r="S234" s="235" t="s">
        <v>33</v>
      </c>
      <c r="T234" s="235">
        <v>2018</v>
      </c>
    </row>
    <row r="235" spans="1:20" ht="33.75" customHeight="1">
      <c r="A235" s="129" t="s">
        <v>382</v>
      </c>
      <c r="B235" s="129" t="s">
        <v>1268</v>
      </c>
      <c r="C235" s="129" t="s">
        <v>383</v>
      </c>
      <c r="D235" s="235" t="s">
        <v>40</v>
      </c>
      <c r="E235" s="235" t="s">
        <v>213</v>
      </c>
      <c r="F235" s="235" t="s">
        <v>41</v>
      </c>
      <c r="G235" s="235" t="s">
        <v>377</v>
      </c>
      <c r="H235" s="235" t="s">
        <v>13</v>
      </c>
      <c r="I235" s="235" t="s">
        <v>15</v>
      </c>
      <c r="J235" s="235" t="s">
        <v>15</v>
      </c>
      <c r="K235" s="184">
        <v>1825368</v>
      </c>
      <c r="L235" s="184">
        <v>273806</v>
      </c>
      <c r="M235" s="184"/>
      <c r="N235" s="184"/>
      <c r="O235" s="184"/>
      <c r="P235" s="184">
        <v>1551562</v>
      </c>
      <c r="Q235" s="235" t="s">
        <v>25</v>
      </c>
      <c r="R235" s="235" t="s">
        <v>124</v>
      </c>
      <c r="S235" s="235" t="s">
        <v>124</v>
      </c>
      <c r="T235" s="235">
        <v>2018</v>
      </c>
    </row>
    <row r="236" spans="1:20" ht="35.25" customHeight="1">
      <c r="A236" s="129" t="s">
        <v>384</v>
      </c>
      <c r="B236" s="129" t="s">
        <v>1269</v>
      </c>
      <c r="C236" s="129" t="s">
        <v>385</v>
      </c>
      <c r="D236" s="235" t="s">
        <v>62</v>
      </c>
      <c r="E236" s="235" t="s">
        <v>213</v>
      </c>
      <c r="F236" s="235" t="s">
        <v>55</v>
      </c>
      <c r="G236" s="235" t="s">
        <v>377</v>
      </c>
      <c r="H236" s="235" t="s">
        <v>13</v>
      </c>
      <c r="I236" s="235" t="s">
        <v>14</v>
      </c>
      <c r="J236" s="235" t="s">
        <v>15</v>
      </c>
      <c r="K236" s="184">
        <v>8299352.15</v>
      </c>
      <c r="L236" s="184">
        <v>1244902.83</v>
      </c>
      <c r="M236" s="184"/>
      <c r="N236" s="184"/>
      <c r="O236" s="184"/>
      <c r="P236" s="184">
        <v>7054449.32</v>
      </c>
      <c r="Q236" s="235" t="s">
        <v>25</v>
      </c>
      <c r="R236" s="235" t="s">
        <v>125</v>
      </c>
      <c r="S236" s="235" t="s">
        <v>125</v>
      </c>
      <c r="T236" s="235">
        <v>2018</v>
      </c>
    </row>
    <row r="237" spans="1:20" ht="45" customHeight="1">
      <c r="A237" s="129" t="s">
        <v>386</v>
      </c>
      <c r="B237" s="129" t="s">
        <v>1270</v>
      </c>
      <c r="C237" s="129" t="s">
        <v>387</v>
      </c>
      <c r="D237" s="235" t="s">
        <v>58</v>
      </c>
      <c r="E237" s="235" t="s">
        <v>213</v>
      </c>
      <c r="F237" s="247" t="s">
        <v>59</v>
      </c>
      <c r="G237" s="235" t="s">
        <v>377</v>
      </c>
      <c r="H237" s="235" t="s">
        <v>13</v>
      </c>
      <c r="I237" s="235" t="s">
        <v>15</v>
      </c>
      <c r="J237" s="235" t="s">
        <v>15</v>
      </c>
      <c r="K237" s="307">
        <v>1011010.66</v>
      </c>
      <c r="L237" s="307">
        <v>151651.75</v>
      </c>
      <c r="M237" s="184"/>
      <c r="N237" s="184"/>
      <c r="O237" s="184"/>
      <c r="P237" s="307">
        <v>859358.91</v>
      </c>
      <c r="Q237" s="235" t="s">
        <v>25</v>
      </c>
      <c r="R237" s="235" t="s">
        <v>125</v>
      </c>
      <c r="S237" s="235" t="s">
        <v>125</v>
      </c>
      <c r="T237" s="337">
        <v>2019</v>
      </c>
    </row>
    <row r="238" spans="1:20" ht="33.75" customHeight="1">
      <c r="A238" s="129" t="s">
        <v>388</v>
      </c>
      <c r="B238" s="129" t="s">
        <v>1271</v>
      </c>
      <c r="C238" s="129" t="s">
        <v>586</v>
      </c>
      <c r="D238" s="235" t="s">
        <v>389</v>
      </c>
      <c r="E238" s="235" t="s">
        <v>213</v>
      </c>
      <c r="F238" s="235" t="s">
        <v>51</v>
      </c>
      <c r="G238" s="235" t="s">
        <v>377</v>
      </c>
      <c r="H238" s="235" t="s">
        <v>13</v>
      </c>
      <c r="I238" s="235" t="s">
        <v>15</v>
      </c>
      <c r="J238" s="235" t="s">
        <v>15</v>
      </c>
      <c r="K238" s="184">
        <v>1184880</v>
      </c>
      <c r="L238" s="184">
        <v>177732</v>
      </c>
      <c r="M238" s="184"/>
      <c r="N238" s="184"/>
      <c r="O238" s="184"/>
      <c r="P238" s="184">
        <v>1007148</v>
      </c>
      <c r="Q238" s="235" t="s">
        <v>25</v>
      </c>
      <c r="R238" s="235" t="s">
        <v>125</v>
      </c>
      <c r="S238" s="235" t="s">
        <v>33</v>
      </c>
      <c r="T238" s="235">
        <v>2018</v>
      </c>
    </row>
    <row r="239" spans="1:20" ht="37.5" customHeight="1">
      <c r="A239" s="129" t="s">
        <v>390</v>
      </c>
      <c r="B239" s="129" t="s">
        <v>1272</v>
      </c>
      <c r="C239" s="129" t="s">
        <v>391</v>
      </c>
      <c r="D239" s="235" t="s">
        <v>21</v>
      </c>
      <c r="E239" s="235" t="s">
        <v>213</v>
      </c>
      <c r="F239" s="235" t="s">
        <v>22</v>
      </c>
      <c r="G239" s="235" t="s">
        <v>377</v>
      </c>
      <c r="H239" s="235" t="s">
        <v>13</v>
      </c>
      <c r="I239" s="235" t="s">
        <v>15</v>
      </c>
      <c r="J239" s="235" t="s">
        <v>15</v>
      </c>
      <c r="K239" s="184">
        <v>823529</v>
      </c>
      <c r="L239" s="184">
        <v>123530</v>
      </c>
      <c r="M239" s="184"/>
      <c r="N239" s="184"/>
      <c r="O239" s="184"/>
      <c r="P239" s="184">
        <v>699999</v>
      </c>
      <c r="Q239" s="235" t="s">
        <v>25</v>
      </c>
      <c r="R239" s="235" t="s">
        <v>125</v>
      </c>
      <c r="S239" s="235" t="s">
        <v>33</v>
      </c>
      <c r="T239" s="235">
        <v>2018</v>
      </c>
    </row>
    <row r="240" spans="1:20" ht="45" customHeight="1">
      <c r="A240" s="129" t="s">
        <v>392</v>
      </c>
      <c r="B240" s="129" t="s">
        <v>1273</v>
      </c>
      <c r="C240" s="129" t="s">
        <v>393</v>
      </c>
      <c r="D240" s="235" t="s">
        <v>394</v>
      </c>
      <c r="E240" s="235" t="s">
        <v>213</v>
      </c>
      <c r="F240" s="235" t="s">
        <v>395</v>
      </c>
      <c r="G240" s="235" t="s">
        <v>377</v>
      </c>
      <c r="H240" s="235" t="s">
        <v>13</v>
      </c>
      <c r="I240" s="235" t="s">
        <v>15</v>
      </c>
      <c r="J240" s="235" t="s">
        <v>15</v>
      </c>
      <c r="K240" s="184">
        <v>5540557.66</v>
      </c>
      <c r="L240" s="184">
        <v>831083.65</v>
      </c>
      <c r="M240" s="184"/>
      <c r="N240" s="184"/>
      <c r="O240" s="184"/>
      <c r="P240" s="184">
        <v>4709474.01</v>
      </c>
      <c r="Q240" s="235" t="s">
        <v>25</v>
      </c>
      <c r="R240" s="235" t="s">
        <v>125</v>
      </c>
      <c r="S240" s="235" t="s">
        <v>125</v>
      </c>
      <c r="T240" s="235">
        <v>2018</v>
      </c>
    </row>
    <row r="241" spans="1:20" ht="22.5" customHeight="1">
      <c r="A241" s="129" t="s">
        <v>396</v>
      </c>
      <c r="B241" s="129" t="s">
        <v>1</v>
      </c>
      <c r="C241" s="129" t="s">
        <v>1817</v>
      </c>
      <c r="D241" s="235" t="s">
        <v>398</v>
      </c>
      <c r="E241" s="235" t="s">
        <v>1</v>
      </c>
      <c r="F241" s="235" t="s">
        <v>1</v>
      </c>
      <c r="G241" s="235" t="s">
        <v>1</v>
      </c>
      <c r="H241" s="235" t="s">
        <v>1</v>
      </c>
      <c r="I241" s="235" t="s">
        <v>1</v>
      </c>
      <c r="J241" s="235" t="s">
        <v>1</v>
      </c>
      <c r="K241" s="134" t="s">
        <v>1</v>
      </c>
      <c r="L241" s="134" t="s">
        <v>1</v>
      </c>
      <c r="M241" s="134" t="s">
        <v>1</v>
      </c>
      <c r="N241" s="134" t="s">
        <v>1</v>
      </c>
      <c r="O241" s="134" t="s">
        <v>1</v>
      </c>
      <c r="P241" s="134" t="s">
        <v>1</v>
      </c>
      <c r="Q241" s="235" t="s">
        <v>1</v>
      </c>
      <c r="R241" s="235" t="s">
        <v>1</v>
      </c>
      <c r="S241" s="235" t="s">
        <v>1</v>
      </c>
      <c r="T241" s="235" t="s">
        <v>1</v>
      </c>
    </row>
    <row r="242" spans="1:20" ht="22.5" customHeight="1">
      <c r="A242" s="129" t="s">
        <v>399</v>
      </c>
      <c r="B242" s="129" t="s">
        <v>1</v>
      </c>
      <c r="C242" s="129" t="s">
        <v>1818</v>
      </c>
      <c r="D242" s="235" t="s">
        <v>401</v>
      </c>
      <c r="E242" s="235" t="s">
        <v>1</v>
      </c>
      <c r="F242" s="235" t="s">
        <v>1</v>
      </c>
      <c r="G242" s="235" t="s">
        <v>1</v>
      </c>
      <c r="H242" s="235" t="s">
        <v>1</v>
      </c>
      <c r="I242" s="235" t="s">
        <v>1</v>
      </c>
      <c r="J242" s="235" t="s">
        <v>1</v>
      </c>
      <c r="K242" s="134" t="s">
        <v>1</v>
      </c>
      <c r="L242" s="134" t="s">
        <v>1</v>
      </c>
      <c r="M242" s="134" t="s">
        <v>1</v>
      </c>
      <c r="N242" s="134" t="s">
        <v>1</v>
      </c>
      <c r="O242" s="134" t="s">
        <v>1</v>
      </c>
      <c r="P242" s="134" t="s">
        <v>1</v>
      </c>
      <c r="Q242" s="235" t="s">
        <v>1</v>
      </c>
      <c r="R242" s="235" t="s">
        <v>1</v>
      </c>
      <c r="S242" s="235" t="s">
        <v>1</v>
      </c>
      <c r="T242" s="235" t="s">
        <v>1</v>
      </c>
    </row>
    <row r="243" spans="1:20" ht="23.25" customHeight="1">
      <c r="A243" s="129" t="s">
        <v>880</v>
      </c>
      <c r="B243" s="129" t="s">
        <v>1274</v>
      </c>
      <c r="C243" s="129" t="s">
        <v>881</v>
      </c>
      <c r="D243" s="235" t="s">
        <v>58</v>
      </c>
      <c r="E243" s="235" t="s">
        <v>604</v>
      </c>
      <c r="F243" s="247" t="s">
        <v>59</v>
      </c>
      <c r="G243" s="235" t="s">
        <v>1037</v>
      </c>
      <c r="H243" s="235" t="s">
        <v>13</v>
      </c>
      <c r="I243" s="235" t="s">
        <v>15</v>
      </c>
      <c r="J243" s="235" t="s">
        <v>15</v>
      </c>
      <c r="K243" s="255">
        <v>272690</v>
      </c>
      <c r="L243" s="255">
        <v>72690</v>
      </c>
      <c r="M243" s="255"/>
      <c r="N243" s="255"/>
      <c r="O243" s="255"/>
      <c r="P243" s="255">
        <v>200000</v>
      </c>
      <c r="Q243" s="235" t="s">
        <v>125</v>
      </c>
      <c r="R243" s="235" t="s">
        <v>125</v>
      </c>
      <c r="S243" s="235" t="s">
        <v>125</v>
      </c>
      <c r="T243" s="235">
        <v>2018</v>
      </c>
    </row>
    <row r="244" spans="1:20" ht="15" customHeight="1">
      <c r="A244" s="129" t="s">
        <v>402</v>
      </c>
      <c r="B244" s="129" t="s">
        <v>1</v>
      </c>
      <c r="C244" s="129" t="s">
        <v>1819</v>
      </c>
      <c r="D244" s="235" t="s">
        <v>1</v>
      </c>
      <c r="E244" s="235" t="s">
        <v>1</v>
      </c>
      <c r="F244" s="235" t="s">
        <v>1</v>
      </c>
      <c r="G244" s="235" t="s">
        <v>1</v>
      </c>
      <c r="H244" s="235" t="s">
        <v>1</v>
      </c>
      <c r="I244" s="235" t="s">
        <v>1</v>
      </c>
      <c r="J244" s="235" t="s">
        <v>1</v>
      </c>
      <c r="K244" s="134" t="s">
        <v>1</v>
      </c>
      <c r="L244" s="134" t="s">
        <v>1</v>
      </c>
      <c r="M244" s="134" t="s">
        <v>1</v>
      </c>
      <c r="N244" s="134" t="s">
        <v>1</v>
      </c>
      <c r="O244" s="134" t="s">
        <v>1</v>
      </c>
      <c r="P244" s="134" t="s">
        <v>1</v>
      </c>
      <c r="Q244" s="235" t="s">
        <v>1</v>
      </c>
      <c r="R244" s="235" t="s">
        <v>1</v>
      </c>
      <c r="S244" s="235" t="s">
        <v>1</v>
      </c>
      <c r="T244" s="235" t="s">
        <v>1</v>
      </c>
    </row>
    <row r="245" spans="1:20" ht="33.75" customHeight="1">
      <c r="A245" s="129" t="s">
        <v>404</v>
      </c>
      <c r="B245" s="129" t="s">
        <v>1</v>
      </c>
      <c r="C245" s="129" t="s">
        <v>1820</v>
      </c>
      <c r="D245" s="235" t="s">
        <v>1</v>
      </c>
      <c r="E245" s="235" t="s">
        <v>1</v>
      </c>
      <c r="F245" s="235" t="s">
        <v>1</v>
      </c>
      <c r="G245" s="235" t="s">
        <v>1</v>
      </c>
      <c r="H245" s="235" t="s">
        <v>1</v>
      </c>
      <c r="I245" s="235" t="s">
        <v>1</v>
      </c>
      <c r="J245" s="235" t="s">
        <v>1</v>
      </c>
      <c r="K245" s="134" t="s">
        <v>1</v>
      </c>
      <c r="L245" s="134" t="s">
        <v>1</v>
      </c>
      <c r="M245" s="134" t="s">
        <v>1</v>
      </c>
      <c r="N245" s="134" t="s">
        <v>1</v>
      </c>
      <c r="O245" s="134" t="s">
        <v>1</v>
      </c>
      <c r="P245" s="134" t="s">
        <v>1</v>
      </c>
      <c r="Q245" s="235" t="s">
        <v>1</v>
      </c>
      <c r="R245" s="235" t="s">
        <v>1</v>
      </c>
      <c r="S245" s="235" t="s">
        <v>1</v>
      </c>
      <c r="T245" s="235" t="s">
        <v>1</v>
      </c>
    </row>
    <row r="246" spans="1:20" ht="33.75" customHeight="1">
      <c r="A246" s="129" t="s">
        <v>406</v>
      </c>
      <c r="B246" s="129" t="s">
        <v>1275</v>
      </c>
      <c r="C246" s="129" t="s">
        <v>1606</v>
      </c>
      <c r="D246" s="235" t="s">
        <v>9</v>
      </c>
      <c r="E246" s="235" t="s">
        <v>10</v>
      </c>
      <c r="F246" s="235" t="s">
        <v>11</v>
      </c>
      <c r="G246" s="235" t="s">
        <v>12</v>
      </c>
      <c r="H246" s="235" t="s">
        <v>13</v>
      </c>
      <c r="I246" s="235" t="s">
        <v>14</v>
      </c>
      <c r="J246" s="235" t="s">
        <v>15</v>
      </c>
      <c r="K246" s="134">
        <v>680003.37</v>
      </c>
      <c r="L246" s="134">
        <v>51000.26</v>
      </c>
      <c r="M246" s="134">
        <v>51000.25</v>
      </c>
      <c r="N246" s="134" t="s">
        <v>1</v>
      </c>
      <c r="O246" s="134" t="s">
        <v>1</v>
      </c>
      <c r="P246" s="134">
        <v>578002.86</v>
      </c>
      <c r="Q246" s="235" t="s">
        <v>26</v>
      </c>
      <c r="R246" s="235" t="s">
        <v>66</v>
      </c>
      <c r="S246" s="235" t="s">
        <v>66</v>
      </c>
      <c r="T246" s="235">
        <v>2021</v>
      </c>
    </row>
    <row r="247" spans="1:20" ht="45" customHeight="1">
      <c r="A247" s="129" t="s">
        <v>407</v>
      </c>
      <c r="B247" s="129" t="s">
        <v>1276</v>
      </c>
      <c r="C247" s="129" t="s">
        <v>408</v>
      </c>
      <c r="D247" s="235" t="s">
        <v>9</v>
      </c>
      <c r="E247" s="235" t="s">
        <v>265</v>
      </c>
      <c r="F247" s="235" t="s">
        <v>11</v>
      </c>
      <c r="G247" s="235" t="s">
        <v>266</v>
      </c>
      <c r="H247" s="235" t="s">
        <v>13</v>
      </c>
      <c r="I247" s="235" t="s">
        <v>14</v>
      </c>
      <c r="J247" s="235" t="s">
        <v>15</v>
      </c>
      <c r="K247" s="134">
        <v>1715656</v>
      </c>
      <c r="L247" s="134">
        <v>257348.4</v>
      </c>
      <c r="M247" s="134" t="s">
        <v>1</v>
      </c>
      <c r="N247" s="134" t="s">
        <v>1</v>
      </c>
      <c r="O247" s="134" t="s">
        <v>1</v>
      </c>
      <c r="P247" s="134">
        <v>1458307.6</v>
      </c>
      <c r="Q247" s="235" t="s">
        <v>25</v>
      </c>
      <c r="R247" s="235" t="s">
        <v>1416</v>
      </c>
      <c r="S247" s="235" t="s">
        <v>1414</v>
      </c>
      <c r="T247" s="235">
        <v>2021</v>
      </c>
    </row>
    <row r="248" spans="1:20" ht="33.75" customHeight="1">
      <c r="A248" s="129" t="s">
        <v>409</v>
      </c>
      <c r="B248" s="129" t="s">
        <v>1</v>
      </c>
      <c r="C248" s="129" t="s">
        <v>1821</v>
      </c>
      <c r="D248" s="235" t="s">
        <v>411</v>
      </c>
      <c r="E248" s="235" t="s">
        <v>1</v>
      </c>
      <c r="F248" s="235" t="s">
        <v>1</v>
      </c>
      <c r="G248" s="235" t="s">
        <v>1</v>
      </c>
      <c r="H248" s="235" t="s">
        <v>1</v>
      </c>
      <c r="I248" s="235" t="s">
        <v>1</v>
      </c>
      <c r="J248" s="235" t="s">
        <v>1</v>
      </c>
      <c r="K248" s="134" t="s">
        <v>1</v>
      </c>
      <c r="L248" s="134" t="s">
        <v>1</v>
      </c>
      <c r="M248" s="134" t="s">
        <v>1</v>
      </c>
      <c r="N248" s="134" t="s">
        <v>1</v>
      </c>
      <c r="O248" s="134" t="s">
        <v>1</v>
      </c>
      <c r="P248" s="134" t="s">
        <v>1</v>
      </c>
      <c r="Q248" s="235" t="s">
        <v>1</v>
      </c>
      <c r="R248" s="235" t="s">
        <v>1</v>
      </c>
      <c r="S248" s="235" t="s">
        <v>1</v>
      </c>
      <c r="T248" s="235" t="s">
        <v>1</v>
      </c>
    </row>
    <row r="249" spans="1:20" ht="22.5" customHeight="1">
      <c r="A249" s="129" t="s">
        <v>412</v>
      </c>
      <c r="B249" s="129" t="s">
        <v>1</v>
      </c>
      <c r="C249" s="129" t="s">
        <v>1822</v>
      </c>
      <c r="D249" s="235" t="s">
        <v>414</v>
      </c>
      <c r="E249" s="235" t="s">
        <v>1</v>
      </c>
      <c r="F249" s="235" t="s">
        <v>1</v>
      </c>
      <c r="G249" s="235" t="s">
        <v>1</v>
      </c>
      <c r="H249" s="235" t="s">
        <v>1</v>
      </c>
      <c r="I249" s="235" t="s">
        <v>1</v>
      </c>
      <c r="J249" s="235" t="s">
        <v>1</v>
      </c>
      <c r="K249" s="134" t="s">
        <v>1</v>
      </c>
      <c r="L249" s="134" t="s">
        <v>1</v>
      </c>
      <c r="M249" s="134" t="s">
        <v>1</v>
      </c>
      <c r="N249" s="134" t="s">
        <v>1</v>
      </c>
      <c r="O249" s="134" t="s">
        <v>1</v>
      </c>
      <c r="P249" s="134" t="s">
        <v>1</v>
      </c>
      <c r="Q249" s="235" t="s">
        <v>1</v>
      </c>
      <c r="R249" s="235" t="s">
        <v>1</v>
      </c>
      <c r="S249" s="235" t="s">
        <v>1</v>
      </c>
      <c r="T249" s="235" t="s">
        <v>1</v>
      </c>
    </row>
    <row r="250" spans="1:20" ht="22.5" customHeight="1">
      <c r="A250" s="129" t="s">
        <v>415</v>
      </c>
      <c r="B250" s="129" t="s">
        <v>1277</v>
      </c>
      <c r="C250" s="129" t="s">
        <v>416</v>
      </c>
      <c r="D250" s="235" t="s">
        <v>36</v>
      </c>
      <c r="E250" s="235" t="s">
        <v>417</v>
      </c>
      <c r="F250" s="235" t="s">
        <v>37</v>
      </c>
      <c r="G250" s="235" t="s">
        <v>420</v>
      </c>
      <c r="H250" s="235" t="s">
        <v>13</v>
      </c>
      <c r="I250" s="235" t="s">
        <v>15</v>
      </c>
      <c r="J250" s="235" t="s">
        <v>15</v>
      </c>
      <c r="K250" s="184">
        <v>168042.86</v>
      </c>
      <c r="L250" s="184">
        <v>44423.69</v>
      </c>
      <c r="M250" s="184">
        <v>10023.17</v>
      </c>
      <c r="N250" s="184"/>
      <c r="O250" s="184"/>
      <c r="P250" s="184">
        <v>113596</v>
      </c>
      <c r="Q250" s="235" t="s">
        <v>33</v>
      </c>
      <c r="R250" s="235" t="s">
        <v>16</v>
      </c>
      <c r="S250" s="235" t="s">
        <v>16</v>
      </c>
      <c r="T250" s="235">
        <v>2019</v>
      </c>
    </row>
    <row r="251" spans="1:20" ht="22.5" customHeight="1">
      <c r="A251" s="129" t="s">
        <v>418</v>
      </c>
      <c r="B251" s="129" t="s">
        <v>1278</v>
      </c>
      <c r="C251" s="129" t="s">
        <v>419</v>
      </c>
      <c r="D251" s="235" t="s">
        <v>58</v>
      </c>
      <c r="E251" s="235" t="s">
        <v>417</v>
      </c>
      <c r="F251" s="247" t="s">
        <v>59</v>
      </c>
      <c r="G251" s="235" t="s">
        <v>420</v>
      </c>
      <c r="H251" s="235" t="s">
        <v>13</v>
      </c>
      <c r="I251" s="235" t="s">
        <v>15</v>
      </c>
      <c r="J251" s="235" t="s">
        <v>15</v>
      </c>
      <c r="K251" s="184">
        <v>359305.46</v>
      </c>
      <c r="L251" s="184">
        <v>232263.78</v>
      </c>
      <c r="M251" s="184">
        <v>10300.68</v>
      </c>
      <c r="N251" s="184"/>
      <c r="O251" s="184"/>
      <c r="P251" s="184">
        <v>116741</v>
      </c>
      <c r="Q251" s="235" t="s">
        <v>33</v>
      </c>
      <c r="R251" s="235" t="s">
        <v>16</v>
      </c>
      <c r="S251" s="235" t="s">
        <v>17</v>
      </c>
      <c r="T251" s="235">
        <v>2019</v>
      </c>
    </row>
    <row r="252" spans="1:20" ht="22.5" customHeight="1">
      <c r="A252" s="129" t="s">
        <v>421</v>
      </c>
      <c r="B252" s="129" t="s">
        <v>1279</v>
      </c>
      <c r="C252" s="129" t="s">
        <v>422</v>
      </c>
      <c r="D252" s="235" t="s">
        <v>50</v>
      </c>
      <c r="E252" s="235" t="s">
        <v>417</v>
      </c>
      <c r="F252" s="235" t="s">
        <v>51</v>
      </c>
      <c r="G252" s="235" t="s">
        <v>420</v>
      </c>
      <c r="H252" s="235" t="s">
        <v>13</v>
      </c>
      <c r="I252" s="235" t="s">
        <v>15</v>
      </c>
      <c r="J252" s="235" t="s">
        <v>15</v>
      </c>
      <c r="K252" s="184">
        <v>898015.21</v>
      </c>
      <c r="L252" s="184">
        <v>154916.86</v>
      </c>
      <c r="M252" s="184">
        <v>60251.22</v>
      </c>
      <c r="N252" s="184"/>
      <c r="O252" s="184"/>
      <c r="P252" s="184">
        <v>682847.13</v>
      </c>
      <c r="Q252" s="235" t="s">
        <v>33</v>
      </c>
      <c r="R252" s="235" t="s">
        <v>16</v>
      </c>
      <c r="S252" s="235" t="s">
        <v>16</v>
      </c>
      <c r="T252" s="235">
        <v>2019</v>
      </c>
    </row>
    <row r="253" spans="1:20" ht="22.5" customHeight="1">
      <c r="A253" s="129" t="s">
        <v>423</v>
      </c>
      <c r="B253" s="129" t="s">
        <v>1280</v>
      </c>
      <c r="C253" s="129" t="s">
        <v>424</v>
      </c>
      <c r="D253" s="235" t="s">
        <v>40</v>
      </c>
      <c r="E253" s="235" t="s">
        <v>417</v>
      </c>
      <c r="F253" s="235" t="s">
        <v>41</v>
      </c>
      <c r="G253" s="235" t="s">
        <v>420</v>
      </c>
      <c r="H253" s="235" t="s">
        <v>13</v>
      </c>
      <c r="I253" s="235" t="s">
        <v>15</v>
      </c>
      <c r="J253" s="235" t="s">
        <v>15</v>
      </c>
      <c r="K253" s="184">
        <v>693932.91</v>
      </c>
      <c r="L253" s="184">
        <v>445062.2</v>
      </c>
      <c r="M253" s="184">
        <v>20178.71</v>
      </c>
      <c r="N253" s="184"/>
      <c r="O253" s="184"/>
      <c r="P253" s="184">
        <v>228692</v>
      </c>
      <c r="Q253" s="235" t="s">
        <v>33</v>
      </c>
      <c r="R253" s="235" t="s">
        <v>16</v>
      </c>
      <c r="S253" s="235" t="s">
        <v>17</v>
      </c>
      <c r="T253" s="235">
        <v>2020</v>
      </c>
    </row>
    <row r="254" spans="1:20" ht="25.5" customHeight="1">
      <c r="A254" s="129" t="s">
        <v>425</v>
      </c>
      <c r="B254" s="129" t="s">
        <v>1281</v>
      </c>
      <c r="C254" s="129" t="s">
        <v>426</v>
      </c>
      <c r="D254" s="235" t="s">
        <v>62</v>
      </c>
      <c r="E254" s="235" t="s">
        <v>417</v>
      </c>
      <c r="F254" s="235" t="s">
        <v>55</v>
      </c>
      <c r="G254" s="235" t="s">
        <v>420</v>
      </c>
      <c r="H254" s="235" t="s">
        <v>13</v>
      </c>
      <c r="I254" s="235" t="s">
        <v>15</v>
      </c>
      <c r="J254" s="235" t="s">
        <v>15</v>
      </c>
      <c r="K254" s="134">
        <v>6626124.55</v>
      </c>
      <c r="L254" s="134">
        <v>2169380.77</v>
      </c>
      <c r="M254" s="134">
        <v>361357.6</v>
      </c>
      <c r="N254" s="134"/>
      <c r="O254" s="134"/>
      <c r="P254" s="134">
        <v>4095386.18</v>
      </c>
      <c r="Q254" s="235" t="s">
        <v>1795</v>
      </c>
      <c r="R254" s="235" t="s">
        <v>1795</v>
      </c>
      <c r="S254" s="235" t="s">
        <v>1796</v>
      </c>
      <c r="T254" s="235">
        <v>2018</v>
      </c>
    </row>
    <row r="255" spans="1:20" ht="22.5" customHeight="1">
      <c r="A255" s="129" t="s">
        <v>427</v>
      </c>
      <c r="B255" s="129" t="s">
        <v>1</v>
      </c>
      <c r="C255" s="129" t="s">
        <v>1823</v>
      </c>
      <c r="D255" s="235" t="s">
        <v>1</v>
      </c>
      <c r="E255" s="235" t="s">
        <v>1</v>
      </c>
      <c r="F255" s="235" t="s">
        <v>1</v>
      </c>
      <c r="G255" s="235" t="s">
        <v>1</v>
      </c>
      <c r="H255" s="235" t="s">
        <v>1</v>
      </c>
      <c r="I255" s="235" t="s">
        <v>1</v>
      </c>
      <c r="J255" s="235" t="s">
        <v>1</v>
      </c>
      <c r="K255" s="134" t="s">
        <v>1</v>
      </c>
      <c r="L255" s="134" t="s">
        <v>1</v>
      </c>
      <c r="M255" s="134" t="s">
        <v>1</v>
      </c>
      <c r="N255" s="134" t="s">
        <v>1</v>
      </c>
      <c r="O255" s="134" t="s">
        <v>1</v>
      </c>
      <c r="P255" s="134" t="s">
        <v>1</v>
      </c>
      <c r="Q255" s="235" t="s">
        <v>1</v>
      </c>
      <c r="R255" s="235" t="s">
        <v>1</v>
      </c>
      <c r="S255" s="235" t="s">
        <v>1</v>
      </c>
      <c r="T255" s="235" t="s">
        <v>1</v>
      </c>
    </row>
    <row r="256" spans="1:20" ht="22.5" customHeight="1">
      <c r="A256" s="129" t="s">
        <v>429</v>
      </c>
      <c r="B256" s="129" t="s">
        <v>1282</v>
      </c>
      <c r="C256" s="129" t="s">
        <v>430</v>
      </c>
      <c r="D256" s="235" t="s">
        <v>58</v>
      </c>
      <c r="E256" s="235" t="s">
        <v>431</v>
      </c>
      <c r="F256" s="247" t="s">
        <v>59</v>
      </c>
      <c r="G256" s="235" t="s">
        <v>432</v>
      </c>
      <c r="H256" s="235" t="s">
        <v>13</v>
      </c>
      <c r="I256" s="235" t="s">
        <v>15</v>
      </c>
      <c r="J256" s="235" t="s">
        <v>15</v>
      </c>
      <c r="K256" s="134">
        <v>478636</v>
      </c>
      <c r="L256" s="134">
        <v>71796</v>
      </c>
      <c r="M256" s="134" t="s">
        <v>1</v>
      </c>
      <c r="N256" s="134" t="s">
        <v>1</v>
      </c>
      <c r="O256" s="134" t="s">
        <v>1</v>
      </c>
      <c r="P256" s="134">
        <v>406840</v>
      </c>
      <c r="Q256" s="235" t="s">
        <v>25</v>
      </c>
      <c r="R256" s="235" t="s">
        <v>124</v>
      </c>
      <c r="S256" s="235" t="s">
        <v>125</v>
      </c>
      <c r="T256" s="235">
        <v>2019</v>
      </c>
    </row>
    <row r="257" spans="1:20" ht="22.5" customHeight="1">
      <c r="A257" s="129" t="s">
        <v>433</v>
      </c>
      <c r="B257" s="129" t="s">
        <v>1283</v>
      </c>
      <c r="C257" s="129" t="s">
        <v>434</v>
      </c>
      <c r="D257" s="235" t="s">
        <v>9</v>
      </c>
      <c r="E257" s="235" t="s">
        <v>431</v>
      </c>
      <c r="F257" s="235" t="s">
        <v>11</v>
      </c>
      <c r="G257" s="235" t="s">
        <v>432</v>
      </c>
      <c r="H257" s="235" t="s">
        <v>13</v>
      </c>
      <c r="I257" s="235" t="s">
        <v>15</v>
      </c>
      <c r="J257" s="235" t="s">
        <v>15</v>
      </c>
      <c r="K257" s="134">
        <v>120256</v>
      </c>
      <c r="L257" s="134">
        <v>21568</v>
      </c>
      <c r="M257" s="134" t="s">
        <v>1</v>
      </c>
      <c r="N257" s="134" t="s">
        <v>1</v>
      </c>
      <c r="O257" s="134" t="s">
        <v>1</v>
      </c>
      <c r="P257" s="134">
        <v>98688</v>
      </c>
      <c r="Q257" s="235" t="s">
        <v>25</v>
      </c>
      <c r="R257" s="235" t="s">
        <v>124</v>
      </c>
      <c r="S257" s="235" t="s">
        <v>125</v>
      </c>
      <c r="T257" s="235">
        <v>2018</v>
      </c>
    </row>
    <row r="258" spans="1:20" ht="36.75" customHeight="1">
      <c r="A258" s="129" t="s">
        <v>435</v>
      </c>
      <c r="B258" s="129" t="s">
        <v>1284</v>
      </c>
      <c r="C258" s="129" t="s">
        <v>436</v>
      </c>
      <c r="D258" s="235" t="s">
        <v>46</v>
      </c>
      <c r="E258" s="235" t="s">
        <v>431</v>
      </c>
      <c r="F258" s="235" t="s">
        <v>47</v>
      </c>
      <c r="G258" s="235" t="s">
        <v>432</v>
      </c>
      <c r="H258" s="235" t="s">
        <v>13</v>
      </c>
      <c r="I258" s="235" t="s">
        <v>15</v>
      </c>
      <c r="J258" s="235" t="s">
        <v>15</v>
      </c>
      <c r="K258" s="134">
        <v>418736</v>
      </c>
      <c r="L258" s="134">
        <v>62811</v>
      </c>
      <c r="M258" s="134" t="s">
        <v>1</v>
      </c>
      <c r="N258" s="134" t="s">
        <v>1</v>
      </c>
      <c r="O258" s="134" t="s">
        <v>1</v>
      </c>
      <c r="P258" s="134">
        <v>355925</v>
      </c>
      <c r="Q258" s="235" t="s">
        <v>25</v>
      </c>
      <c r="R258" s="235" t="s">
        <v>124</v>
      </c>
      <c r="S258" s="235" t="s">
        <v>125</v>
      </c>
      <c r="T258" s="235">
        <v>2019</v>
      </c>
    </row>
    <row r="259" spans="1:20" ht="25.5" customHeight="1">
      <c r="A259" s="129" t="s">
        <v>437</v>
      </c>
      <c r="B259" s="129" t="s">
        <v>1285</v>
      </c>
      <c r="C259" s="129" t="s">
        <v>1398</v>
      </c>
      <c r="D259" s="235" t="s">
        <v>40</v>
      </c>
      <c r="E259" s="235" t="s">
        <v>431</v>
      </c>
      <c r="F259" s="235" t="s">
        <v>41</v>
      </c>
      <c r="G259" s="235" t="s">
        <v>432</v>
      </c>
      <c r="H259" s="235" t="s">
        <v>13</v>
      </c>
      <c r="I259" s="235" t="s">
        <v>15</v>
      </c>
      <c r="J259" s="235" t="s">
        <v>15</v>
      </c>
      <c r="K259" s="134">
        <v>1184186.03</v>
      </c>
      <c r="L259" s="134">
        <v>586832.03</v>
      </c>
      <c r="M259" s="134" t="s">
        <v>1</v>
      </c>
      <c r="N259" s="134" t="s">
        <v>1</v>
      </c>
      <c r="O259" s="134" t="s">
        <v>1</v>
      </c>
      <c r="P259" s="134">
        <v>597354</v>
      </c>
      <c r="Q259" s="235" t="s">
        <v>17</v>
      </c>
      <c r="R259" s="235" t="s">
        <v>17</v>
      </c>
      <c r="S259" s="235" t="s">
        <v>18</v>
      </c>
      <c r="T259" s="235">
        <v>2020</v>
      </c>
    </row>
    <row r="260" spans="1:20" ht="22.5" customHeight="1">
      <c r="A260" s="129" t="s">
        <v>439</v>
      </c>
      <c r="B260" s="129" t="s">
        <v>1286</v>
      </c>
      <c r="C260" s="129" t="s">
        <v>1399</v>
      </c>
      <c r="D260" s="235" t="s">
        <v>441</v>
      </c>
      <c r="E260" s="235" t="s">
        <v>431</v>
      </c>
      <c r="F260" s="235" t="s">
        <v>55</v>
      </c>
      <c r="G260" s="235" t="s">
        <v>432</v>
      </c>
      <c r="H260" s="235" t="s">
        <v>13</v>
      </c>
      <c r="I260" s="235" t="s">
        <v>14</v>
      </c>
      <c r="J260" s="235" t="s">
        <v>15</v>
      </c>
      <c r="K260" s="134">
        <v>335305</v>
      </c>
      <c r="L260" s="134" t="s">
        <v>1</v>
      </c>
      <c r="M260" s="134">
        <v>50295.75</v>
      </c>
      <c r="N260" s="134" t="s">
        <v>1</v>
      </c>
      <c r="O260" s="134" t="s">
        <v>1</v>
      </c>
      <c r="P260" s="134">
        <v>285009.25</v>
      </c>
      <c r="Q260" s="235" t="s">
        <v>17</v>
      </c>
      <c r="R260" s="235" t="s">
        <v>17</v>
      </c>
      <c r="S260" s="235" t="s">
        <v>26</v>
      </c>
      <c r="T260" s="235">
        <v>2021</v>
      </c>
    </row>
    <row r="261" spans="1:20" ht="22.5" customHeight="1">
      <c r="A261" s="129" t="s">
        <v>442</v>
      </c>
      <c r="B261" s="129" t="s">
        <v>1287</v>
      </c>
      <c r="C261" s="129" t="s">
        <v>443</v>
      </c>
      <c r="D261" s="235" t="s">
        <v>444</v>
      </c>
      <c r="E261" s="235" t="s">
        <v>431</v>
      </c>
      <c r="F261" s="235" t="s">
        <v>55</v>
      </c>
      <c r="G261" s="235" t="s">
        <v>432</v>
      </c>
      <c r="H261" s="235" t="s">
        <v>13</v>
      </c>
      <c r="I261" s="235" t="s">
        <v>14</v>
      </c>
      <c r="J261" s="235" t="s">
        <v>15</v>
      </c>
      <c r="K261" s="134">
        <v>1969153.83</v>
      </c>
      <c r="L261" s="134">
        <v>295373.08</v>
      </c>
      <c r="M261" s="134" t="s">
        <v>1</v>
      </c>
      <c r="N261" s="134" t="s">
        <v>1</v>
      </c>
      <c r="O261" s="134" t="s">
        <v>1</v>
      </c>
      <c r="P261" s="134">
        <v>1673780.75</v>
      </c>
      <c r="Q261" s="235" t="s">
        <v>17</v>
      </c>
      <c r="R261" s="235" t="s">
        <v>17</v>
      </c>
      <c r="S261" s="235" t="s">
        <v>26</v>
      </c>
      <c r="T261" s="235">
        <v>2021</v>
      </c>
    </row>
    <row r="262" spans="1:20" ht="22.5" customHeight="1">
      <c r="A262" s="129" t="s">
        <v>445</v>
      </c>
      <c r="B262" s="129" t="s">
        <v>1288</v>
      </c>
      <c r="C262" s="129" t="s">
        <v>446</v>
      </c>
      <c r="D262" s="235" t="s">
        <v>50</v>
      </c>
      <c r="E262" s="235" t="s">
        <v>431</v>
      </c>
      <c r="F262" s="235" t="s">
        <v>51</v>
      </c>
      <c r="G262" s="235" t="s">
        <v>432</v>
      </c>
      <c r="H262" s="235" t="s">
        <v>13</v>
      </c>
      <c r="I262" s="235" t="s">
        <v>15</v>
      </c>
      <c r="J262" s="235" t="s">
        <v>15</v>
      </c>
      <c r="K262" s="134">
        <v>905980.11</v>
      </c>
      <c r="L262" s="134">
        <v>208148.11</v>
      </c>
      <c r="M262" s="134"/>
      <c r="N262" s="134" t="s">
        <v>1</v>
      </c>
      <c r="O262" s="134" t="s">
        <v>1</v>
      </c>
      <c r="P262" s="134">
        <v>697832</v>
      </c>
      <c r="Q262" s="235" t="s">
        <v>25</v>
      </c>
      <c r="R262" s="235" t="s">
        <v>124</v>
      </c>
      <c r="S262" s="235" t="s">
        <v>125</v>
      </c>
      <c r="T262" s="235">
        <v>2019</v>
      </c>
    </row>
    <row r="263" spans="1:20" ht="22.5" customHeight="1">
      <c r="A263" s="129" t="s">
        <v>447</v>
      </c>
      <c r="B263" s="129" t="s">
        <v>1289</v>
      </c>
      <c r="C263" s="129" t="s">
        <v>448</v>
      </c>
      <c r="D263" s="235" t="s">
        <v>21</v>
      </c>
      <c r="E263" s="235" t="s">
        <v>431</v>
      </c>
      <c r="F263" s="235" t="s">
        <v>22</v>
      </c>
      <c r="G263" s="235" t="s">
        <v>432</v>
      </c>
      <c r="H263" s="235" t="s">
        <v>13</v>
      </c>
      <c r="I263" s="235" t="s">
        <v>15</v>
      </c>
      <c r="J263" s="235" t="s">
        <v>15</v>
      </c>
      <c r="K263" s="134">
        <v>493862</v>
      </c>
      <c r="L263" s="134">
        <v>74080</v>
      </c>
      <c r="M263" s="134" t="s">
        <v>1</v>
      </c>
      <c r="N263" s="134" t="s">
        <v>1</v>
      </c>
      <c r="O263" s="134" t="s">
        <v>1</v>
      </c>
      <c r="P263" s="134">
        <v>419782</v>
      </c>
      <c r="Q263" s="235" t="s">
        <v>25</v>
      </c>
      <c r="R263" s="235" t="s">
        <v>124</v>
      </c>
      <c r="S263" s="235" t="s">
        <v>125</v>
      </c>
      <c r="T263" s="235">
        <v>2019</v>
      </c>
    </row>
    <row r="264" spans="1:20" ht="33.75" customHeight="1">
      <c r="A264" s="129" t="s">
        <v>449</v>
      </c>
      <c r="B264" s="129" t="s">
        <v>1290</v>
      </c>
      <c r="C264" s="129" t="s">
        <v>450</v>
      </c>
      <c r="D264" s="235" t="s">
        <v>36</v>
      </c>
      <c r="E264" s="235" t="s">
        <v>431</v>
      </c>
      <c r="F264" s="235" t="s">
        <v>37</v>
      </c>
      <c r="G264" s="235" t="s">
        <v>432</v>
      </c>
      <c r="H264" s="235" t="s">
        <v>13</v>
      </c>
      <c r="I264" s="235" t="s">
        <v>15</v>
      </c>
      <c r="J264" s="235" t="s">
        <v>15</v>
      </c>
      <c r="K264" s="134">
        <v>381056</v>
      </c>
      <c r="L264" s="134">
        <v>57159</v>
      </c>
      <c r="M264" s="134" t="s">
        <v>1</v>
      </c>
      <c r="N264" s="134" t="s">
        <v>1</v>
      </c>
      <c r="O264" s="134" t="s">
        <v>1</v>
      </c>
      <c r="P264" s="134">
        <v>323897</v>
      </c>
      <c r="Q264" s="235" t="s">
        <v>25</v>
      </c>
      <c r="R264" s="235" t="s">
        <v>124</v>
      </c>
      <c r="S264" s="235" t="s">
        <v>125</v>
      </c>
      <c r="T264" s="235">
        <v>2019</v>
      </c>
    </row>
    <row r="265" spans="1:20" ht="35.25" customHeight="1">
      <c r="A265" s="129" t="s">
        <v>451</v>
      </c>
      <c r="B265" s="129" t="s">
        <v>1776</v>
      </c>
      <c r="C265" s="129" t="s">
        <v>452</v>
      </c>
      <c r="D265" s="235" t="s">
        <v>40</v>
      </c>
      <c r="E265" s="235" t="s">
        <v>431</v>
      </c>
      <c r="F265" s="235" t="s">
        <v>41</v>
      </c>
      <c r="G265" s="235"/>
      <c r="H265" s="235" t="s">
        <v>605</v>
      </c>
      <c r="I265" s="235" t="s">
        <v>14</v>
      </c>
      <c r="J265" s="235" t="s">
        <v>15</v>
      </c>
      <c r="K265" s="134">
        <v>579000</v>
      </c>
      <c r="L265" s="134" t="s">
        <v>1</v>
      </c>
      <c r="M265" s="134">
        <v>579000</v>
      </c>
      <c r="N265" s="134" t="s">
        <v>1</v>
      </c>
      <c r="O265" s="134" t="s">
        <v>1</v>
      </c>
      <c r="P265" s="134" t="s">
        <v>1</v>
      </c>
      <c r="Q265" s="235" t="s">
        <v>1</v>
      </c>
      <c r="R265" s="235" t="s">
        <v>260</v>
      </c>
      <c r="S265" s="235" t="s">
        <v>120</v>
      </c>
      <c r="T265" s="235">
        <v>2019</v>
      </c>
    </row>
    <row r="266" spans="1:20" ht="22.5" customHeight="1">
      <c r="A266" s="129" t="s">
        <v>453</v>
      </c>
      <c r="B266" s="129" t="s">
        <v>1</v>
      </c>
      <c r="C266" s="129" t="s">
        <v>1824</v>
      </c>
      <c r="D266" s="235" t="s">
        <v>1</v>
      </c>
      <c r="E266" s="235" t="s">
        <v>1</v>
      </c>
      <c r="F266" s="235" t="s">
        <v>1</v>
      </c>
      <c r="G266" s="235" t="s">
        <v>1</v>
      </c>
      <c r="H266" s="235" t="s">
        <v>1</v>
      </c>
      <c r="I266" s="235" t="s">
        <v>1</v>
      </c>
      <c r="J266" s="235" t="s">
        <v>1</v>
      </c>
      <c r="K266" s="274" t="s">
        <v>1</v>
      </c>
      <c r="L266" s="274" t="s">
        <v>1</v>
      </c>
      <c r="M266" s="274" t="s">
        <v>1</v>
      </c>
      <c r="N266" s="274" t="s">
        <v>1</v>
      </c>
      <c r="O266" s="274" t="s">
        <v>1</v>
      </c>
      <c r="P266" s="274" t="s">
        <v>1</v>
      </c>
      <c r="Q266" s="235" t="s">
        <v>1</v>
      </c>
      <c r="R266" s="235" t="s">
        <v>1</v>
      </c>
      <c r="S266" s="235" t="s">
        <v>1</v>
      </c>
      <c r="T266" s="235" t="s">
        <v>1</v>
      </c>
    </row>
    <row r="267" spans="1:20" ht="22.5" customHeight="1">
      <c r="A267" s="129" t="s">
        <v>455</v>
      </c>
      <c r="B267" s="129" t="s">
        <v>1291</v>
      </c>
      <c r="C267" s="129" t="s">
        <v>456</v>
      </c>
      <c r="D267" s="235" t="s">
        <v>62</v>
      </c>
      <c r="E267" s="235" t="s">
        <v>431</v>
      </c>
      <c r="F267" s="235" t="s">
        <v>55</v>
      </c>
      <c r="G267" s="235" t="s">
        <v>457</v>
      </c>
      <c r="H267" s="235" t="s">
        <v>13</v>
      </c>
      <c r="I267" s="235" t="s">
        <v>15</v>
      </c>
      <c r="J267" s="235" t="s">
        <v>15</v>
      </c>
      <c r="K267" s="184">
        <v>6981628.24</v>
      </c>
      <c r="L267" s="184">
        <v>1047244.24</v>
      </c>
      <c r="M267" s="184"/>
      <c r="N267" s="184"/>
      <c r="O267" s="184"/>
      <c r="P267" s="184">
        <v>5934384</v>
      </c>
      <c r="Q267" s="235" t="s">
        <v>33</v>
      </c>
      <c r="R267" s="235" t="s">
        <v>33</v>
      </c>
      <c r="S267" s="235" t="s">
        <v>16</v>
      </c>
      <c r="T267" s="235">
        <v>2020</v>
      </c>
    </row>
    <row r="268" spans="1:20" ht="22.5" customHeight="1">
      <c r="A268" s="129" t="s">
        <v>458</v>
      </c>
      <c r="B268" s="129" t="s">
        <v>1292</v>
      </c>
      <c r="C268" s="129" t="s">
        <v>459</v>
      </c>
      <c r="D268" s="235" t="s">
        <v>40</v>
      </c>
      <c r="E268" s="235" t="s">
        <v>431</v>
      </c>
      <c r="F268" s="235" t="s">
        <v>41</v>
      </c>
      <c r="G268" s="235" t="s">
        <v>457</v>
      </c>
      <c r="H268" s="235" t="s">
        <v>13</v>
      </c>
      <c r="I268" s="235" t="s">
        <v>15</v>
      </c>
      <c r="J268" s="235" t="s">
        <v>15</v>
      </c>
      <c r="K268" s="184">
        <v>1512935.29</v>
      </c>
      <c r="L268" s="184">
        <v>226940.3</v>
      </c>
      <c r="M268" s="184"/>
      <c r="N268" s="184"/>
      <c r="O268" s="184"/>
      <c r="P268" s="184">
        <v>1285994.99</v>
      </c>
      <c r="Q268" s="235" t="s">
        <v>460</v>
      </c>
      <c r="R268" s="235" t="s">
        <v>260</v>
      </c>
      <c r="S268" s="235" t="s">
        <v>120</v>
      </c>
      <c r="T268" s="235">
        <v>2019</v>
      </c>
    </row>
    <row r="269" spans="1:20" ht="22.5" customHeight="1">
      <c r="A269" s="129" t="s">
        <v>461</v>
      </c>
      <c r="B269" s="129" t="s">
        <v>1293</v>
      </c>
      <c r="C269" s="129" t="s">
        <v>462</v>
      </c>
      <c r="D269" s="235" t="s">
        <v>36</v>
      </c>
      <c r="E269" s="235" t="s">
        <v>431</v>
      </c>
      <c r="F269" s="235" t="s">
        <v>37</v>
      </c>
      <c r="G269" s="235" t="s">
        <v>457</v>
      </c>
      <c r="H269" s="235" t="s">
        <v>13</v>
      </c>
      <c r="I269" s="235" t="s">
        <v>15</v>
      </c>
      <c r="J269" s="235" t="s">
        <v>15</v>
      </c>
      <c r="K269" s="184">
        <v>1106346.04</v>
      </c>
      <c r="L269" s="184">
        <v>165951.91</v>
      </c>
      <c r="M269" s="184"/>
      <c r="N269" s="184"/>
      <c r="O269" s="184"/>
      <c r="P269" s="184">
        <v>940394.13</v>
      </c>
      <c r="Q269" s="235" t="s">
        <v>460</v>
      </c>
      <c r="R269" s="235" t="s">
        <v>260</v>
      </c>
      <c r="S269" s="235" t="s">
        <v>120</v>
      </c>
      <c r="T269" s="235">
        <v>2018</v>
      </c>
    </row>
    <row r="270" spans="1:20" ht="22.5" customHeight="1">
      <c r="A270" s="129" t="s">
        <v>463</v>
      </c>
      <c r="B270" s="129" t="s">
        <v>1294</v>
      </c>
      <c r="C270" s="129" t="s">
        <v>464</v>
      </c>
      <c r="D270" s="235" t="s">
        <v>21</v>
      </c>
      <c r="E270" s="235" t="s">
        <v>431</v>
      </c>
      <c r="F270" s="235" t="s">
        <v>22</v>
      </c>
      <c r="G270" s="235" t="s">
        <v>457</v>
      </c>
      <c r="H270" s="235" t="s">
        <v>13</v>
      </c>
      <c r="I270" s="235" t="s">
        <v>15</v>
      </c>
      <c r="J270" s="235" t="s">
        <v>15</v>
      </c>
      <c r="K270" s="184">
        <v>1229525</v>
      </c>
      <c r="L270" s="184">
        <v>184429</v>
      </c>
      <c r="M270" s="184"/>
      <c r="N270" s="184"/>
      <c r="O270" s="184"/>
      <c r="P270" s="184">
        <v>1045096</v>
      </c>
      <c r="Q270" s="235" t="s">
        <v>460</v>
      </c>
      <c r="R270" s="235" t="s">
        <v>260</v>
      </c>
      <c r="S270" s="235" t="s">
        <v>120</v>
      </c>
      <c r="T270" s="235">
        <v>2019</v>
      </c>
    </row>
    <row r="271" spans="1:20" ht="22.5" customHeight="1">
      <c r="A271" s="129" t="s">
        <v>465</v>
      </c>
      <c r="B271" s="129" t="s">
        <v>1295</v>
      </c>
      <c r="C271" s="129" t="s">
        <v>466</v>
      </c>
      <c r="D271" s="235" t="s">
        <v>46</v>
      </c>
      <c r="E271" s="235" t="s">
        <v>431</v>
      </c>
      <c r="F271" s="235" t="s">
        <v>47</v>
      </c>
      <c r="G271" s="235" t="s">
        <v>457</v>
      </c>
      <c r="H271" s="235" t="s">
        <v>13</v>
      </c>
      <c r="I271" s="235" t="s">
        <v>15</v>
      </c>
      <c r="J271" s="235" t="s">
        <v>15</v>
      </c>
      <c r="K271" s="184">
        <v>1143958.53</v>
      </c>
      <c r="L271" s="184">
        <v>188622.53</v>
      </c>
      <c r="M271" s="184"/>
      <c r="N271" s="184"/>
      <c r="O271" s="184"/>
      <c r="P271" s="184">
        <v>955336</v>
      </c>
      <c r="Q271" s="235" t="s">
        <v>460</v>
      </c>
      <c r="R271" s="235" t="s">
        <v>260</v>
      </c>
      <c r="S271" s="235" t="s">
        <v>120</v>
      </c>
      <c r="T271" s="235">
        <v>2019</v>
      </c>
    </row>
    <row r="272" spans="1:20" ht="22.5" customHeight="1">
      <c r="A272" s="129" t="s">
        <v>467</v>
      </c>
      <c r="B272" s="129" t="s">
        <v>1296</v>
      </c>
      <c r="C272" s="129" t="s">
        <v>468</v>
      </c>
      <c r="D272" s="235" t="s">
        <v>50</v>
      </c>
      <c r="E272" s="235" t="s">
        <v>431</v>
      </c>
      <c r="F272" s="235" t="s">
        <v>51</v>
      </c>
      <c r="G272" s="235" t="s">
        <v>457</v>
      </c>
      <c r="H272" s="235" t="s">
        <v>13</v>
      </c>
      <c r="I272" s="235" t="s">
        <v>15</v>
      </c>
      <c r="J272" s="235" t="s">
        <v>15</v>
      </c>
      <c r="K272" s="184">
        <v>1299842.32</v>
      </c>
      <c r="L272" s="184">
        <v>194976.35</v>
      </c>
      <c r="M272" s="184"/>
      <c r="N272" s="184"/>
      <c r="O272" s="184"/>
      <c r="P272" s="184">
        <v>1104865.97</v>
      </c>
      <c r="Q272" s="235" t="s">
        <v>460</v>
      </c>
      <c r="R272" s="235" t="s">
        <v>260</v>
      </c>
      <c r="S272" s="235" t="s">
        <v>120</v>
      </c>
      <c r="T272" s="235">
        <v>2019</v>
      </c>
    </row>
    <row r="273" spans="1:20" ht="22.5" customHeight="1">
      <c r="A273" s="129" t="s">
        <v>469</v>
      </c>
      <c r="B273" s="129" t="s">
        <v>1297</v>
      </c>
      <c r="C273" s="129" t="s">
        <v>470</v>
      </c>
      <c r="D273" s="235" t="s">
        <v>9</v>
      </c>
      <c r="E273" s="235" t="s">
        <v>431</v>
      </c>
      <c r="F273" s="235" t="s">
        <v>11</v>
      </c>
      <c r="G273" s="235" t="s">
        <v>457</v>
      </c>
      <c r="H273" s="235" t="s">
        <v>13</v>
      </c>
      <c r="I273" s="235" t="s">
        <v>15</v>
      </c>
      <c r="J273" s="235" t="s">
        <v>15</v>
      </c>
      <c r="K273" s="184">
        <v>1277137.65</v>
      </c>
      <c r="L273" s="184">
        <v>191570.65</v>
      </c>
      <c r="M273" s="184"/>
      <c r="N273" s="184"/>
      <c r="O273" s="184"/>
      <c r="P273" s="184">
        <v>1085567</v>
      </c>
      <c r="Q273" s="235" t="s">
        <v>460</v>
      </c>
      <c r="R273" s="235" t="s">
        <v>260</v>
      </c>
      <c r="S273" s="235" t="s">
        <v>120</v>
      </c>
      <c r="T273" s="235">
        <v>2018</v>
      </c>
    </row>
    <row r="274" spans="1:20" ht="22.5" customHeight="1">
      <c r="A274" s="129" t="s">
        <v>471</v>
      </c>
      <c r="B274" s="129" t="s">
        <v>1298</v>
      </c>
      <c r="C274" s="129" t="s">
        <v>472</v>
      </c>
      <c r="D274" s="235" t="s">
        <v>58</v>
      </c>
      <c r="E274" s="235" t="s">
        <v>431</v>
      </c>
      <c r="F274" s="247" t="s">
        <v>59</v>
      </c>
      <c r="G274" s="235" t="s">
        <v>457</v>
      </c>
      <c r="H274" s="235" t="s">
        <v>13</v>
      </c>
      <c r="I274" s="235" t="s">
        <v>15</v>
      </c>
      <c r="J274" s="235" t="s">
        <v>15</v>
      </c>
      <c r="K274" s="184">
        <v>1226818.82</v>
      </c>
      <c r="L274" s="260">
        <v>184022.83</v>
      </c>
      <c r="M274" s="184"/>
      <c r="N274" s="184"/>
      <c r="O274" s="184"/>
      <c r="P274" s="260">
        <v>1042795.99</v>
      </c>
      <c r="Q274" s="235" t="s">
        <v>460</v>
      </c>
      <c r="R274" s="235" t="s">
        <v>260</v>
      </c>
      <c r="S274" s="235" t="s">
        <v>120</v>
      </c>
      <c r="T274" s="235">
        <v>2020</v>
      </c>
    </row>
    <row r="275" spans="1:20" ht="22.5" customHeight="1">
      <c r="A275" s="129" t="s">
        <v>473</v>
      </c>
      <c r="B275" s="129" t="s">
        <v>1</v>
      </c>
      <c r="C275" s="129" t="s">
        <v>1825</v>
      </c>
      <c r="D275" s="235" t="s">
        <v>1</v>
      </c>
      <c r="E275" s="235" t="s">
        <v>1</v>
      </c>
      <c r="F275" s="235" t="s">
        <v>1</v>
      </c>
      <c r="G275" s="235" t="s">
        <v>1</v>
      </c>
      <c r="H275" s="235" t="s">
        <v>1</v>
      </c>
      <c r="I275" s="235" t="s">
        <v>1</v>
      </c>
      <c r="J275" s="235" t="s">
        <v>1</v>
      </c>
      <c r="K275" s="134" t="s">
        <v>1</v>
      </c>
      <c r="L275" s="134" t="s">
        <v>1</v>
      </c>
      <c r="M275" s="134" t="s">
        <v>1</v>
      </c>
      <c r="N275" s="134" t="s">
        <v>1</v>
      </c>
      <c r="O275" s="134" t="s">
        <v>1</v>
      </c>
      <c r="P275" s="134" t="s">
        <v>1</v>
      </c>
      <c r="Q275" s="235" t="s">
        <v>1</v>
      </c>
      <c r="R275" s="235" t="s">
        <v>1</v>
      </c>
      <c r="S275" s="235" t="s">
        <v>1</v>
      </c>
      <c r="T275" s="235" t="s">
        <v>1</v>
      </c>
    </row>
    <row r="276" spans="1:20" ht="22.5" customHeight="1">
      <c r="A276" s="129" t="s">
        <v>475</v>
      </c>
      <c r="B276" s="129" t="s">
        <v>1299</v>
      </c>
      <c r="C276" s="129" t="s">
        <v>476</v>
      </c>
      <c r="D276" s="235" t="s">
        <v>46</v>
      </c>
      <c r="E276" s="235" t="s">
        <v>417</v>
      </c>
      <c r="F276" s="235" t="s">
        <v>47</v>
      </c>
      <c r="G276" s="235" t="s">
        <v>477</v>
      </c>
      <c r="H276" s="235" t="s">
        <v>13</v>
      </c>
      <c r="I276" s="235" t="s">
        <v>14</v>
      </c>
      <c r="J276" s="235" t="s">
        <v>15</v>
      </c>
      <c r="K276" s="184">
        <v>442441.4</v>
      </c>
      <c r="L276" s="184">
        <v>66366.21</v>
      </c>
      <c r="M276" s="184"/>
      <c r="N276" s="184"/>
      <c r="O276" s="184"/>
      <c r="P276" s="184">
        <v>376075.19</v>
      </c>
      <c r="Q276" s="235" t="s">
        <v>125</v>
      </c>
      <c r="R276" s="235" t="s">
        <v>33</v>
      </c>
      <c r="S276" s="235" t="s">
        <v>16</v>
      </c>
      <c r="T276" s="235">
        <v>2020</v>
      </c>
    </row>
    <row r="277" spans="1:20" ht="22.5" customHeight="1">
      <c r="A277" s="129" t="s">
        <v>478</v>
      </c>
      <c r="B277" s="129" t="s">
        <v>1300</v>
      </c>
      <c r="C277" s="129" t="s">
        <v>479</v>
      </c>
      <c r="D277" s="235" t="s">
        <v>46</v>
      </c>
      <c r="E277" s="235" t="s">
        <v>417</v>
      </c>
      <c r="F277" s="235" t="s">
        <v>47</v>
      </c>
      <c r="G277" s="235" t="s">
        <v>477</v>
      </c>
      <c r="H277" s="235" t="s">
        <v>13</v>
      </c>
      <c r="I277" s="235" t="s">
        <v>14</v>
      </c>
      <c r="J277" s="235" t="s">
        <v>15</v>
      </c>
      <c r="K277" s="184">
        <v>157164.81</v>
      </c>
      <c r="L277" s="184">
        <v>29664.81</v>
      </c>
      <c r="M277" s="184"/>
      <c r="N277" s="184"/>
      <c r="O277" s="184"/>
      <c r="P277" s="184">
        <v>127500</v>
      </c>
      <c r="Q277" s="235" t="s">
        <v>125</v>
      </c>
      <c r="R277" s="235" t="s">
        <v>33</v>
      </c>
      <c r="S277" s="235" t="s">
        <v>16</v>
      </c>
      <c r="T277" s="235">
        <v>2019</v>
      </c>
    </row>
    <row r="278" spans="1:20" ht="22.5" customHeight="1">
      <c r="A278" s="129" t="s">
        <v>480</v>
      </c>
      <c r="B278" s="129" t="s">
        <v>1301</v>
      </c>
      <c r="C278" s="129" t="s">
        <v>481</v>
      </c>
      <c r="D278" s="235" t="s">
        <v>21</v>
      </c>
      <c r="E278" s="235" t="s">
        <v>417</v>
      </c>
      <c r="F278" s="235" t="s">
        <v>22</v>
      </c>
      <c r="G278" s="235" t="s">
        <v>477</v>
      </c>
      <c r="H278" s="235" t="s">
        <v>13</v>
      </c>
      <c r="I278" s="235" t="s">
        <v>14</v>
      </c>
      <c r="J278" s="235" t="s">
        <v>15</v>
      </c>
      <c r="K278" s="184">
        <v>359567.13</v>
      </c>
      <c r="L278" s="184">
        <v>83414.13</v>
      </c>
      <c r="M278" s="184"/>
      <c r="N278" s="184"/>
      <c r="O278" s="184"/>
      <c r="P278" s="184">
        <v>276153</v>
      </c>
      <c r="Q278" s="235" t="s">
        <v>125</v>
      </c>
      <c r="R278" s="235" t="s">
        <v>16</v>
      </c>
      <c r="S278" s="235" t="s">
        <v>16</v>
      </c>
      <c r="T278" s="235">
        <v>2019</v>
      </c>
    </row>
    <row r="279" spans="1:20" ht="33.75" customHeight="1">
      <c r="A279" s="129" t="s">
        <v>482</v>
      </c>
      <c r="B279" s="129" t="s">
        <v>1302</v>
      </c>
      <c r="C279" s="129" t="s">
        <v>483</v>
      </c>
      <c r="D279" s="235" t="s">
        <v>40</v>
      </c>
      <c r="E279" s="235" t="s">
        <v>417</v>
      </c>
      <c r="F279" s="235" t="s">
        <v>41</v>
      </c>
      <c r="G279" s="235" t="s">
        <v>477</v>
      </c>
      <c r="H279" s="235" t="s">
        <v>13</v>
      </c>
      <c r="I279" s="235"/>
      <c r="J279" s="235" t="s">
        <v>15</v>
      </c>
      <c r="K279" s="184">
        <v>639868.34</v>
      </c>
      <c r="L279" s="184">
        <v>376432.34</v>
      </c>
      <c r="M279" s="184"/>
      <c r="N279" s="184"/>
      <c r="O279" s="184"/>
      <c r="P279" s="184">
        <v>263436</v>
      </c>
      <c r="Q279" s="235" t="s">
        <v>125</v>
      </c>
      <c r="R279" s="235" t="s">
        <v>16</v>
      </c>
      <c r="S279" s="235" t="s">
        <v>16</v>
      </c>
      <c r="T279" s="235">
        <v>2020</v>
      </c>
    </row>
    <row r="280" spans="1:20" ht="34.5" customHeight="1">
      <c r="A280" s="129" t="s">
        <v>484</v>
      </c>
      <c r="B280" s="129" t="s">
        <v>1303</v>
      </c>
      <c r="C280" s="129" t="s">
        <v>485</v>
      </c>
      <c r="D280" s="235" t="s">
        <v>62</v>
      </c>
      <c r="E280" s="235" t="s">
        <v>417</v>
      </c>
      <c r="F280" s="235" t="s">
        <v>1705</v>
      </c>
      <c r="G280" s="235" t="s">
        <v>477</v>
      </c>
      <c r="H280" s="235" t="s">
        <v>13</v>
      </c>
      <c r="I280" s="235" t="s">
        <v>14</v>
      </c>
      <c r="J280" s="235" t="s">
        <v>15</v>
      </c>
      <c r="K280" s="295">
        <v>1574928.45</v>
      </c>
      <c r="L280" s="134">
        <v>242542.85</v>
      </c>
      <c r="M280" s="134"/>
      <c r="N280" s="134"/>
      <c r="O280" s="134"/>
      <c r="P280" s="295">
        <v>1332385.6</v>
      </c>
      <c r="Q280" s="235" t="s">
        <v>125</v>
      </c>
      <c r="R280" s="235" t="s">
        <v>16</v>
      </c>
      <c r="S280" s="235" t="s">
        <v>18</v>
      </c>
      <c r="T280" s="235">
        <v>2019</v>
      </c>
    </row>
    <row r="281" spans="1:20" ht="22.5" customHeight="1">
      <c r="A281" s="127" t="s">
        <v>1700</v>
      </c>
      <c r="B281" s="127" t="s">
        <v>1739</v>
      </c>
      <c r="C281" s="127" t="s">
        <v>1679</v>
      </c>
      <c r="D281" s="235" t="s">
        <v>40</v>
      </c>
      <c r="E281" s="235" t="s">
        <v>417</v>
      </c>
      <c r="F281" s="235" t="s">
        <v>41</v>
      </c>
      <c r="G281" s="235" t="s">
        <v>1744</v>
      </c>
      <c r="H281" s="235" t="s">
        <v>81</v>
      </c>
      <c r="I281" s="235" t="s">
        <v>14</v>
      </c>
      <c r="J281" s="235" t="s">
        <v>1</v>
      </c>
      <c r="K281" s="128">
        <v>579000</v>
      </c>
      <c r="L281" s="129" t="s">
        <v>1</v>
      </c>
      <c r="M281" s="128">
        <v>579000</v>
      </c>
      <c r="N281" s="129" t="s">
        <v>1</v>
      </c>
      <c r="O281" s="129" t="s">
        <v>1</v>
      </c>
      <c r="P281" s="129" t="s">
        <v>15</v>
      </c>
      <c r="Q281" s="235" t="s">
        <v>460</v>
      </c>
      <c r="R281" s="235" t="s">
        <v>260</v>
      </c>
      <c r="S281" s="235" t="s">
        <v>260</v>
      </c>
      <c r="T281" s="235">
        <v>2017</v>
      </c>
    </row>
    <row r="282" spans="1:20" ht="22.5" customHeight="1">
      <c r="A282" s="129" t="s">
        <v>486</v>
      </c>
      <c r="B282" s="129" t="s">
        <v>1304</v>
      </c>
      <c r="C282" s="129" t="s">
        <v>487</v>
      </c>
      <c r="D282" s="235" t="s">
        <v>40</v>
      </c>
      <c r="E282" s="235" t="s">
        <v>417</v>
      </c>
      <c r="F282" s="235" t="s">
        <v>41</v>
      </c>
      <c r="G282" s="235" t="s">
        <v>488</v>
      </c>
      <c r="H282" s="235" t="s">
        <v>13</v>
      </c>
      <c r="I282" s="235" t="s">
        <v>15</v>
      </c>
      <c r="J282" s="235" t="s">
        <v>15</v>
      </c>
      <c r="K282" s="184">
        <v>1496586.7</v>
      </c>
      <c r="L282" s="184">
        <v>908939.64</v>
      </c>
      <c r="M282" s="184">
        <f>(P282*7.5)/85</f>
        <v>47647.05882352941</v>
      </c>
      <c r="N282" s="184"/>
      <c r="O282" s="184"/>
      <c r="P282" s="184">
        <v>540000</v>
      </c>
      <c r="Q282" s="235" t="s">
        <v>125</v>
      </c>
      <c r="R282" s="235" t="s">
        <v>16</v>
      </c>
      <c r="S282" s="235" t="s">
        <v>16</v>
      </c>
      <c r="T282" s="235">
        <v>2019</v>
      </c>
    </row>
    <row r="283" spans="1:20" ht="22.5" customHeight="1">
      <c r="A283" s="129" t="s">
        <v>489</v>
      </c>
      <c r="B283" s="129" t="s">
        <v>1305</v>
      </c>
      <c r="C283" s="129" t="s">
        <v>490</v>
      </c>
      <c r="D283" s="235" t="s">
        <v>40</v>
      </c>
      <c r="E283" s="235" t="s">
        <v>417</v>
      </c>
      <c r="F283" s="235" t="s">
        <v>41</v>
      </c>
      <c r="G283" s="235" t="s">
        <v>488</v>
      </c>
      <c r="H283" s="235" t="s">
        <v>13</v>
      </c>
      <c r="I283" s="235" t="s">
        <v>15</v>
      </c>
      <c r="J283" s="235" t="s">
        <v>15</v>
      </c>
      <c r="K283" s="184">
        <v>1000000</v>
      </c>
      <c r="L283" s="184">
        <f>K283-P283-M283</f>
        <v>445000</v>
      </c>
      <c r="M283" s="184">
        <f>(P283*7.5)/85</f>
        <v>45000</v>
      </c>
      <c r="N283" s="184"/>
      <c r="O283" s="184"/>
      <c r="P283" s="184">
        <v>510000</v>
      </c>
      <c r="Q283" s="235" t="s">
        <v>125</v>
      </c>
      <c r="R283" s="235" t="s">
        <v>16</v>
      </c>
      <c r="S283" s="235" t="s">
        <v>16</v>
      </c>
      <c r="T283" s="235">
        <v>2019</v>
      </c>
    </row>
    <row r="284" spans="1:20" ht="22.5" customHeight="1">
      <c r="A284" s="129" t="s">
        <v>491</v>
      </c>
      <c r="B284" s="129" t="s">
        <v>1306</v>
      </c>
      <c r="C284" s="129" t="s">
        <v>492</v>
      </c>
      <c r="D284" s="235" t="s">
        <v>40</v>
      </c>
      <c r="E284" s="235" t="s">
        <v>417</v>
      </c>
      <c r="F284" s="235" t="s">
        <v>41</v>
      </c>
      <c r="G284" s="235" t="s">
        <v>488</v>
      </c>
      <c r="H284" s="235" t="s">
        <v>13</v>
      </c>
      <c r="I284" s="235" t="s">
        <v>15</v>
      </c>
      <c r="J284" s="235" t="s">
        <v>15</v>
      </c>
      <c r="K284" s="184">
        <v>447106.06</v>
      </c>
      <c r="L284" s="184">
        <v>66223.71</v>
      </c>
      <c r="M284" s="184">
        <f>(P284*7.5)/85</f>
        <v>30882.352941176472</v>
      </c>
      <c r="N284" s="184"/>
      <c r="O284" s="184"/>
      <c r="P284" s="184">
        <v>350000</v>
      </c>
      <c r="Q284" s="235" t="s">
        <v>125</v>
      </c>
      <c r="R284" s="235" t="s">
        <v>33</v>
      </c>
      <c r="S284" s="235" t="s">
        <v>16</v>
      </c>
      <c r="T284" s="235">
        <v>2019</v>
      </c>
    </row>
    <row r="285" spans="1:20" ht="22.5" customHeight="1">
      <c r="A285" s="129" t="s">
        <v>493</v>
      </c>
      <c r="B285" s="129" t="s">
        <v>1307</v>
      </c>
      <c r="C285" s="129" t="s">
        <v>494</v>
      </c>
      <c r="D285" s="235" t="s">
        <v>40</v>
      </c>
      <c r="E285" s="235" t="s">
        <v>417</v>
      </c>
      <c r="F285" s="235" t="s">
        <v>41</v>
      </c>
      <c r="G285" s="235" t="s">
        <v>488</v>
      </c>
      <c r="H285" s="235" t="s">
        <v>13</v>
      </c>
      <c r="I285" s="235" t="s">
        <v>15</v>
      </c>
      <c r="J285" s="235" t="s">
        <v>15</v>
      </c>
      <c r="K285" s="184">
        <v>279520.26</v>
      </c>
      <c r="L285" s="184">
        <v>132648.48</v>
      </c>
      <c r="M285" s="184">
        <f>(P285*7.5)/85</f>
        <v>11908.522941176472</v>
      </c>
      <c r="N285" s="184"/>
      <c r="O285" s="184"/>
      <c r="P285" s="184">
        <v>134963.26</v>
      </c>
      <c r="Q285" s="235" t="s">
        <v>125</v>
      </c>
      <c r="R285" s="235" t="s">
        <v>16</v>
      </c>
      <c r="S285" s="235" t="s">
        <v>16</v>
      </c>
      <c r="T285" s="235">
        <v>2019</v>
      </c>
    </row>
    <row r="286" spans="1:20" ht="22.5" customHeight="1">
      <c r="A286" s="129" t="s">
        <v>495</v>
      </c>
      <c r="B286" s="129" t="s">
        <v>1308</v>
      </c>
      <c r="C286" s="129" t="s">
        <v>496</v>
      </c>
      <c r="D286" s="235" t="s">
        <v>58</v>
      </c>
      <c r="E286" s="235" t="s">
        <v>417</v>
      </c>
      <c r="F286" s="247" t="s">
        <v>59</v>
      </c>
      <c r="G286" s="235" t="s">
        <v>488</v>
      </c>
      <c r="H286" s="235" t="s">
        <v>13</v>
      </c>
      <c r="I286" s="235" t="s">
        <v>15</v>
      </c>
      <c r="J286" s="235" t="s">
        <v>15</v>
      </c>
      <c r="K286" s="184">
        <v>1355109.32</v>
      </c>
      <c r="L286" s="184">
        <v>101633.21</v>
      </c>
      <c r="M286" s="184">
        <v>101633.19</v>
      </c>
      <c r="N286" s="184"/>
      <c r="O286" s="184"/>
      <c r="P286" s="184">
        <v>1151842.92</v>
      </c>
      <c r="Q286" s="235" t="s">
        <v>33</v>
      </c>
      <c r="R286" s="235" t="s">
        <v>33</v>
      </c>
      <c r="S286" s="235" t="s">
        <v>16</v>
      </c>
      <c r="T286" s="235">
        <v>2019</v>
      </c>
    </row>
    <row r="287" spans="1:20" ht="22.5" customHeight="1">
      <c r="A287" s="129" t="s">
        <v>497</v>
      </c>
      <c r="B287" s="129" t="s">
        <v>1309</v>
      </c>
      <c r="C287" s="129" t="s">
        <v>498</v>
      </c>
      <c r="D287" s="235" t="s">
        <v>46</v>
      </c>
      <c r="E287" s="235" t="s">
        <v>417</v>
      </c>
      <c r="F287" s="235" t="s">
        <v>47</v>
      </c>
      <c r="G287" s="235" t="s">
        <v>488</v>
      </c>
      <c r="H287" s="235" t="s">
        <v>13</v>
      </c>
      <c r="I287" s="235" t="s">
        <v>15</v>
      </c>
      <c r="J287" s="235" t="s">
        <v>15</v>
      </c>
      <c r="K287" s="184">
        <v>984842.1</v>
      </c>
      <c r="L287" s="184">
        <v>73863.16</v>
      </c>
      <c r="M287" s="184">
        <v>73863.16</v>
      </c>
      <c r="N287" s="184"/>
      <c r="O287" s="184"/>
      <c r="P287" s="184">
        <v>837115.78</v>
      </c>
      <c r="Q287" s="235" t="s">
        <v>33</v>
      </c>
      <c r="R287" s="235" t="s">
        <v>16</v>
      </c>
      <c r="S287" s="235" t="s">
        <v>16</v>
      </c>
      <c r="T287" s="235">
        <v>2020</v>
      </c>
    </row>
    <row r="288" spans="1:20" ht="22.5" customHeight="1">
      <c r="A288" s="129" t="s">
        <v>499</v>
      </c>
      <c r="B288" s="129" t="s">
        <v>1310</v>
      </c>
      <c r="C288" s="129" t="s">
        <v>500</v>
      </c>
      <c r="D288" s="235" t="s">
        <v>21</v>
      </c>
      <c r="E288" s="235" t="s">
        <v>417</v>
      </c>
      <c r="F288" s="235" t="s">
        <v>22</v>
      </c>
      <c r="G288" s="235" t="s">
        <v>488</v>
      </c>
      <c r="H288" s="235" t="s">
        <v>13</v>
      </c>
      <c r="I288" s="235" t="s">
        <v>15</v>
      </c>
      <c r="J288" s="235" t="s">
        <v>15</v>
      </c>
      <c r="K288" s="184">
        <v>1030164.6</v>
      </c>
      <c r="L288" s="184">
        <v>77262.36</v>
      </c>
      <c r="M288" s="184">
        <v>77262.34</v>
      </c>
      <c r="N288" s="184"/>
      <c r="O288" s="184"/>
      <c r="P288" s="184">
        <v>875639.9</v>
      </c>
      <c r="Q288" s="235" t="s">
        <v>33</v>
      </c>
      <c r="R288" s="235" t="s">
        <v>33</v>
      </c>
      <c r="S288" s="235" t="s">
        <v>16</v>
      </c>
      <c r="T288" s="235">
        <v>2020</v>
      </c>
    </row>
    <row r="289" spans="1:20" ht="22.5" customHeight="1">
      <c r="A289" s="129" t="s">
        <v>501</v>
      </c>
      <c r="B289" s="129" t="s">
        <v>1311</v>
      </c>
      <c r="C289" s="129" t="s">
        <v>502</v>
      </c>
      <c r="D289" s="235" t="s">
        <v>62</v>
      </c>
      <c r="E289" s="235" t="s">
        <v>417</v>
      </c>
      <c r="F289" s="235" t="s">
        <v>55</v>
      </c>
      <c r="G289" s="235" t="s">
        <v>488</v>
      </c>
      <c r="H289" s="235" t="s">
        <v>13</v>
      </c>
      <c r="I289" s="235" t="s">
        <v>14</v>
      </c>
      <c r="J289" s="235" t="s">
        <v>15</v>
      </c>
      <c r="K289" s="184">
        <v>355987.18</v>
      </c>
      <c r="L289" s="184">
        <v>26699.05</v>
      </c>
      <c r="M289" s="184">
        <v>26699.03</v>
      </c>
      <c r="N289" s="184"/>
      <c r="O289" s="184"/>
      <c r="P289" s="184">
        <v>302589.1</v>
      </c>
      <c r="Q289" s="235" t="s">
        <v>33</v>
      </c>
      <c r="R289" s="235" t="s">
        <v>33</v>
      </c>
      <c r="S289" s="235" t="s">
        <v>16</v>
      </c>
      <c r="T289" s="235">
        <v>2021</v>
      </c>
    </row>
    <row r="290" spans="1:20" ht="22.5" customHeight="1">
      <c r="A290" s="129" t="s">
        <v>503</v>
      </c>
      <c r="B290" s="129" t="s">
        <v>1312</v>
      </c>
      <c r="C290" s="129" t="s">
        <v>1755</v>
      </c>
      <c r="D290" s="235" t="s">
        <v>62</v>
      </c>
      <c r="E290" s="235" t="s">
        <v>417</v>
      </c>
      <c r="F290" s="235" t="s">
        <v>55</v>
      </c>
      <c r="G290" s="235" t="s">
        <v>488</v>
      </c>
      <c r="H290" s="235" t="s">
        <v>13</v>
      </c>
      <c r="I290" s="235" t="s">
        <v>14</v>
      </c>
      <c r="J290" s="235" t="s">
        <v>15</v>
      </c>
      <c r="K290" s="184">
        <v>355987.18</v>
      </c>
      <c r="L290" s="184">
        <v>26699.05</v>
      </c>
      <c r="M290" s="184">
        <v>26699.03</v>
      </c>
      <c r="N290" s="184"/>
      <c r="O290" s="184"/>
      <c r="P290" s="184">
        <v>302589.1</v>
      </c>
      <c r="Q290" s="235" t="s">
        <v>33</v>
      </c>
      <c r="R290" s="235" t="s">
        <v>33</v>
      </c>
      <c r="S290" s="235" t="s">
        <v>16</v>
      </c>
      <c r="T290" s="235">
        <v>2021</v>
      </c>
    </row>
    <row r="291" spans="1:20" ht="22.5" customHeight="1">
      <c r="A291" s="129" t="s">
        <v>504</v>
      </c>
      <c r="B291" s="129" t="s">
        <v>1313</v>
      </c>
      <c r="C291" s="129" t="s">
        <v>505</v>
      </c>
      <c r="D291" s="235" t="s">
        <v>62</v>
      </c>
      <c r="E291" s="235" t="s">
        <v>417</v>
      </c>
      <c r="F291" s="235" t="s">
        <v>55</v>
      </c>
      <c r="G291" s="235" t="s">
        <v>488</v>
      </c>
      <c r="H291" s="235" t="s">
        <v>13</v>
      </c>
      <c r="I291" s="235" t="s">
        <v>14</v>
      </c>
      <c r="J291" s="235" t="s">
        <v>15</v>
      </c>
      <c r="K291" s="184">
        <v>355987.18</v>
      </c>
      <c r="L291" s="184">
        <v>26699.05</v>
      </c>
      <c r="M291" s="184">
        <v>26699.03</v>
      </c>
      <c r="N291" s="184"/>
      <c r="O291" s="184"/>
      <c r="P291" s="184">
        <v>302589.1</v>
      </c>
      <c r="Q291" s="235" t="s">
        <v>33</v>
      </c>
      <c r="R291" s="235" t="s">
        <v>33</v>
      </c>
      <c r="S291" s="235" t="s">
        <v>16</v>
      </c>
      <c r="T291" s="235">
        <v>2021</v>
      </c>
    </row>
    <row r="292" spans="1:20" ht="22.5" customHeight="1">
      <c r="A292" s="129" t="s">
        <v>506</v>
      </c>
      <c r="B292" s="129" t="s">
        <v>1314</v>
      </c>
      <c r="C292" s="129" t="s">
        <v>507</v>
      </c>
      <c r="D292" s="235" t="s">
        <v>62</v>
      </c>
      <c r="E292" s="235" t="s">
        <v>417</v>
      </c>
      <c r="F292" s="235" t="s">
        <v>55</v>
      </c>
      <c r="G292" s="235" t="s">
        <v>488</v>
      </c>
      <c r="H292" s="235" t="s">
        <v>13</v>
      </c>
      <c r="I292" s="235" t="s">
        <v>14</v>
      </c>
      <c r="J292" s="235" t="s">
        <v>15</v>
      </c>
      <c r="K292" s="184">
        <v>355987.18</v>
      </c>
      <c r="L292" s="184">
        <v>26699.05</v>
      </c>
      <c r="M292" s="184">
        <v>26699.03</v>
      </c>
      <c r="N292" s="184"/>
      <c r="O292" s="184"/>
      <c r="P292" s="184">
        <v>302589.1</v>
      </c>
      <c r="Q292" s="235" t="s">
        <v>33</v>
      </c>
      <c r="R292" s="235" t="s">
        <v>33</v>
      </c>
      <c r="S292" s="235" t="s">
        <v>16</v>
      </c>
      <c r="T292" s="235">
        <v>2021</v>
      </c>
    </row>
    <row r="293" spans="1:20" ht="22.5" customHeight="1">
      <c r="A293" s="129" t="s">
        <v>508</v>
      </c>
      <c r="B293" s="129" t="s">
        <v>1315</v>
      </c>
      <c r="C293" s="129" t="s">
        <v>509</v>
      </c>
      <c r="D293" s="235" t="s">
        <v>62</v>
      </c>
      <c r="E293" s="235" t="s">
        <v>417</v>
      </c>
      <c r="F293" s="235" t="s">
        <v>55</v>
      </c>
      <c r="G293" s="235" t="s">
        <v>488</v>
      </c>
      <c r="H293" s="235" t="s">
        <v>13</v>
      </c>
      <c r="I293" s="235" t="s">
        <v>14</v>
      </c>
      <c r="J293" s="235" t="s">
        <v>15</v>
      </c>
      <c r="K293" s="184">
        <v>355987.18</v>
      </c>
      <c r="L293" s="184">
        <v>26699.05</v>
      </c>
      <c r="M293" s="184">
        <v>26699.03</v>
      </c>
      <c r="N293" s="184"/>
      <c r="O293" s="184"/>
      <c r="P293" s="184">
        <v>302589.1</v>
      </c>
      <c r="Q293" s="235" t="s">
        <v>33</v>
      </c>
      <c r="R293" s="235" t="s">
        <v>33</v>
      </c>
      <c r="S293" s="235" t="s">
        <v>16</v>
      </c>
      <c r="T293" s="235">
        <v>2021</v>
      </c>
    </row>
    <row r="294" spans="1:20" ht="22.5" customHeight="1">
      <c r="A294" s="129" t="s">
        <v>510</v>
      </c>
      <c r="B294" s="129" t="s">
        <v>1316</v>
      </c>
      <c r="C294" s="129" t="s">
        <v>511</v>
      </c>
      <c r="D294" s="235" t="s">
        <v>62</v>
      </c>
      <c r="E294" s="235" t="s">
        <v>417</v>
      </c>
      <c r="F294" s="235" t="s">
        <v>55</v>
      </c>
      <c r="G294" s="235" t="s">
        <v>488</v>
      </c>
      <c r="H294" s="235" t="s">
        <v>13</v>
      </c>
      <c r="I294" s="235" t="s">
        <v>14</v>
      </c>
      <c r="J294" s="235" t="s">
        <v>15</v>
      </c>
      <c r="K294" s="184">
        <v>355987.18</v>
      </c>
      <c r="L294" s="184">
        <v>26699.05</v>
      </c>
      <c r="M294" s="184">
        <v>26699.03</v>
      </c>
      <c r="N294" s="184"/>
      <c r="O294" s="184"/>
      <c r="P294" s="184">
        <v>302589.1</v>
      </c>
      <c r="Q294" s="235" t="s">
        <v>33</v>
      </c>
      <c r="R294" s="235" t="s">
        <v>33</v>
      </c>
      <c r="S294" s="235" t="s">
        <v>16</v>
      </c>
      <c r="T294" s="235">
        <v>2021</v>
      </c>
    </row>
    <row r="295" spans="1:20" ht="22.5" customHeight="1">
      <c r="A295" s="129" t="s">
        <v>512</v>
      </c>
      <c r="B295" s="129" t="s">
        <v>1317</v>
      </c>
      <c r="C295" s="129" t="s">
        <v>513</v>
      </c>
      <c r="D295" s="235" t="s">
        <v>62</v>
      </c>
      <c r="E295" s="235" t="s">
        <v>417</v>
      </c>
      <c r="F295" s="235" t="s">
        <v>55</v>
      </c>
      <c r="G295" s="235" t="s">
        <v>488</v>
      </c>
      <c r="H295" s="235" t="s">
        <v>13</v>
      </c>
      <c r="I295" s="235" t="s">
        <v>14</v>
      </c>
      <c r="J295" s="235" t="s">
        <v>15</v>
      </c>
      <c r="K295" s="184">
        <v>355987.18</v>
      </c>
      <c r="L295" s="184">
        <v>26699.05</v>
      </c>
      <c r="M295" s="184">
        <v>26699.03</v>
      </c>
      <c r="N295" s="184"/>
      <c r="O295" s="184"/>
      <c r="P295" s="184">
        <v>302589.1</v>
      </c>
      <c r="Q295" s="235" t="s">
        <v>33</v>
      </c>
      <c r="R295" s="235" t="s">
        <v>33</v>
      </c>
      <c r="S295" s="235" t="s">
        <v>16</v>
      </c>
      <c r="T295" s="235">
        <v>2021</v>
      </c>
    </row>
    <row r="296" spans="1:20" ht="22.5" customHeight="1">
      <c r="A296" s="129" t="s">
        <v>514</v>
      </c>
      <c r="B296" s="129" t="s">
        <v>1318</v>
      </c>
      <c r="C296" s="129" t="s">
        <v>515</v>
      </c>
      <c r="D296" s="235" t="s">
        <v>62</v>
      </c>
      <c r="E296" s="235" t="s">
        <v>417</v>
      </c>
      <c r="F296" s="235" t="s">
        <v>55</v>
      </c>
      <c r="G296" s="235" t="s">
        <v>488</v>
      </c>
      <c r="H296" s="235" t="s">
        <v>13</v>
      </c>
      <c r="I296" s="235" t="s">
        <v>14</v>
      </c>
      <c r="J296" s="235" t="s">
        <v>15</v>
      </c>
      <c r="K296" s="184">
        <v>355987.18</v>
      </c>
      <c r="L296" s="184">
        <v>26699.05</v>
      </c>
      <c r="M296" s="184">
        <v>26699.03</v>
      </c>
      <c r="N296" s="184"/>
      <c r="O296" s="184"/>
      <c r="P296" s="184">
        <v>302589.1</v>
      </c>
      <c r="Q296" s="235" t="s">
        <v>33</v>
      </c>
      <c r="R296" s="235" t="s">
        <v>33</v>
      </c>
      <c r="S296" s="235" t="s">
        <v>16</v>
      </c>
      <c r="T296" s="235">
        <v>2021</v>
      </c>
    </row>
    <row r="297" spans="1:20" ht="22.5" customHeight="1">
      <c r="A297" s="129" t="s">
        <v>516</v>
      </c>
      <c r="B297" s="129" t="s">
        <v>1319</v>
      </c>
      <c r="C297" s="129" t="s">
        <v>517</v>
      </c>
      <c r="D297" s="235" t="s">
        <v>62</v>
      </c>
      <c r="E297" s="235" t="s">
        <v>417</v>
      </c>
      <c r="F297" s="235" t="s">
        <v>55</v>
      </c>
      <c r="G297" s="235" t="s">
        <v>488</v>
      </c>
      <c r="H297" s="235" t="s">
        <v>13</v>
      </c>
      <c r="I297" s="235" t="s">
        <v>14</v>
      </c>
      <c r="J297" s="235" t="s">
        <v>15</v>
      </c>
      <c r="K297" s="184">
        <v>355987.18</v>
      </c>
      <c r="L297" s="184">
        <v>26699.05</v>
      </c>
      <c r="M297" s="184">
        <v>26699.03</v>
      </c>
      <c r="N297" s="184"/>
      <c r="O297" s="184"/>
      <c r="P297" s="184">
        <v>302589.1</v>
      </c>
      <c r="Q297" s="235" t="s">
        <v>33</v>
      </c>
      <c r="R297" s="235" t="s">
        <v>33</v>
      </c>
      <c r="S297" s="235" t="s">
        <v>16</v>
      </c>
      <c r="T297" s="235">
        <v>2021</v>
      </c>
    </row>
    <row r="298" spans="1:20" ht="22.5" customHeight="1">
      <c r="A298" s="129" t="s">
        <v>518</v>
      </c>
      <c r="B298" s="129" t="s">
        <v>1320</v>
      </c>
      <c r="C298" s="129" t="s">
        <v>519</v>
      </c>
      <c r="D298" s="235" t="s">
        <v>62</v>
      </c>
      <c r="E298" s="235" t="s">
        <v>417</v>
      </c>
      <c r="F298" s="235" t="s">
        <v>55</v>
      </c>
      <c r="G298" s="235" t="s">
        <v>488</v>
      </c>
      <c r="H298" s="235" t="s">
        <v>13</v>
      </c>
      <c r="I298" s="235" t="s">
        <v>14</v>
      </c>
      <c r="J298" s="235" t="s">
        <v>15</v>
      </c>
      <c r="K298" s="184">
        <v>355987.18</v>
      </c>
      <c r="L298" s="184">
        <v>26699.05</v>
      </c>
      <c r="M298" s="184">
        <v>26699.03</v>
      </c>
      <c r="N298" s="184"/>
      <c r="O298" s="184"/>
      <c r="P298" s="184">
        <v>302589.1</v>
      </c>
      <c r="Q298" s="235" t="s">
        <v>33</v>
      </c>
      <c r="R298" s="235" t="s">
        <v>33</v>
      </c>
      <c r="S298" s="235" t="s">
        <v>16</v>
      </c>
      <c r="T298" s="235">
        <v>2021</v>
      </c>
    </row>
    <row r="299" spans="1:20" ht="22.5" customHeight="1">
      <c r="A299" s="129" t="s">
        <v>520</v>
      </c>
      <c r="B299" s="129" t="s">
        <v>1321</v>
      </c>
      <c r="C299" s="129" t="s">
        <v>521</v>
      </c>
      <c r="D299" s="235" t="s">
        <v>62</v>
      </c>
      <c r="E299" s="235" t="s">
        <v>417</v>
      </c>
      <c r="F299" s="235" t="s">
        <v>55</v>
      </c>
      <c r="G299" s="235" t="s">
        <v>488</v>
      </c>
      <c r="H299" s="235" t="s">
        <v>13</v>
      </c>
      <c r="I299" s="235" t="s">
        <v>14</v>
      </c>
      <c r="J299" s="235" t="s">
        <v>15</v>
      </c>
      <c r="K299" s="184">
        <v>355987.18</v>
      </c>
      <c r="L299" s="184">
        <v>26699.05</v>
      </c>
      <c r="M299" s="184">
        <v>26699.03</v>
      </c>
      <c r="N299" s="184"/>
      <c r="O299" s="184"/>
      <c r="P299" s="184">
        <v>302589.1</v>
      </c>
      <c r="Q299" s="235" t="s">
        <v>33</v>
      </c>
      <c r="R299" s="235" t="s">
        <v>33</v>
      </c>
      <c r="S299" s="235" t="s">
        <v>16</v>
      </c>
      <c r="T299" s="235">
        <v>2021</v>
      </c>
    </row>
    <row r="300" spans="1:20" ht="22.5" customHeight="1">
      <c r="A300" s="129" t="s">
        <v>522</v>
      </c>
      <c r="B300" s="129" t="s">
        <v>1322</v>
      </c>
      <c r="C300" s="129" t="s">
        <v>523</v>
      </c>
      <c r="D300" s="235" t="s">
        <v>62</v>
      </c>
      <c r="E300" s="235" t="s">
        <v>417</v>
      </c>
      <c r="F300" s="235" t="s">
        <v>55</v>
      </c>
      <c r="G300" s="235" t="s">
        <v>488</v>
      </c>
      <c r="H300" s="235" t="s">
        <v>13</v>
      </c>
      <c r="I300" s="235" t="s">
        <v>14</v>
      </c>
      <c r="J300" s="235" t="s">
        <v>15</v>
      </c>
      <c r="K300" s="184">
        <v>355987.18</v>
      </c>
      <c r="L300" s="184">
        <v>26699.05</v>
      </c>
      <c r="M300" s="184">
        <v>26699.03</v>
      </c>
      <c r="N300" s="184"/>
      <c r="O300" s="184"/>
      <c r="P300" s="184">
        <v>302589.1</v>
      </c>
      <c r="Q300" s="235" t="s">
        <v>33</v>
      </c>
      <c r="R300" s="235" t="s">
        <v>33</v>
      </c>
      <c r="S300" s="235" t="s">
        <v>16</v>
      </c>
      <c r="T300" s="235">
        <v>2021</v>
      </c>
    </row>
    <row r="301" spans="1:20" ht="22.5" customHeight="1">
      <c r="A301" s="129" t="s">
        <v>524</v>
      </c>
      <c r="B301" s="129" t="s">
        <v>1323</v>
      </c>
      <c r="C301" s="129" t="s">
        <v>525</v>
      </c>
      <c r="D301" s="235" t="s">
        <v>62</v>
      </c>
      <c r="E301" s="235" t="s">
        <v>417</v>
      </c>
      <c r="F301" s="235" t="s">
        <v>55</v>
      </c>
      <c r="G301" s="235" t="s">
        <v>488</v>
      </c>
      <c r="H301" s="235" t="s">
        <v>13</v>
      </c>
      <c r="I301" s="235" t="s">
        <v>14</v>
      </c>
      <c r="J301" s="235" t="s">
        <v>15</v>
      </c>
      <c r="K301" s="184">
        <v>355987.18</v>
      </c>
      <c r="L301" s="184">
        <v>26699.05</v>
      </c>
      <c r="M301" s="184">
        <v>26699.03</v>
      </c>
      <c r="N301" s="184"/>
      <c r="O301" s="184"/>
      <c r="P301" s="184">
        <v>302589.1</v>
      </c>
      <c r="Q301" s="235" t="s">
        <v>33</v>
      </c>
      <c r="R301" s="235" t="s">
        <v>33</v>
      </c>
      <c r="S301" s="235" t="s">
        <v>16</v>
      </c>
      <c r="T301" s="235">
        <v>2021</v>
      </c>
    </row>
    <row r="302" spans="1:20" ht="22.5" customHeight="1">
      <c r="A302" s="129" t="s">
        <v>526</v>
      </c>
      <c r="B302" s="129" t="s">
        <v>1324</v>
      </c>
      <c r="C302" s="129" t="s">
        <v>527</v>
      </c>
      <c r="D302" s="235" t="s">
        <v>62</v>
      </c>
      <c r="E302" s="235" t="s">
        <v>417</v>
      </c>
      <c r="F302" s="235" t="s">
        <v>55</v>
      </c>
      <c r="G302" s="235" t="s">
        <v>488</v>
      </c>
      <c r="H302" s="235" t="s">
        <v>13</v>
      </c>
      <c r="I302" s="235" t="s">
        <v>14</v>
      </c>
      <c r="J302" s="235" t="s">
        <v>15</v>
      </c>
      <c r="K302" s="184">
        <v>355987.18</v>
      </c>
      <c r="L302" s="184">
        <v>26699.05</v>
      </c>
      <c r="M302" s="184">
        <v>26699.03</v>
      </c>
      <c r="N302" s="184"/>
      <c r="O302" s="184"/>
      <c r="P302" s="184">
        <v>302589.1</v>
      </c>
      <c r="Q302" s="235" t="s">
        <v>33</v>
      </c>
      <c r="R302" s="235" t="s">
        <v>33</v>
      </c>
      <c r="S302" s="235" t="s">
        <v>16</v>
      </c>
      <c r="T302" s="235">
        <v>2021</v>
      </c>
    </row>
    <row r="303" spans="1:20" ht="22.5" customHeight="1">
      <c r="A303" s="129" t="s">
        <v>528</v>
      </c>
      <c r="B303" s="129" t="s">
        <v>1325</v>
      </c>
      <c r="C303" s="129" t="s">
        <v>529</v>
      </c>
      <c r="D303" s="235" t="s">
        <v>62</v>
      </c>
      <c r="E303" s="235" t="s">
        <v>417</v>
      </c>
      <c r="F303" s="235" t="s">
        <v>55</v>
      </c>
      <c r="G303" s="235" t="s">
        <v>488</v>
      </c>
      <c r="H303" s="235" t="s">
        <v>13</v>
      </c>
      <c r="I303" s="235" t="s">
        <v>14</v>
      </c>
      <c r="J303" s="235" t="s">
        <v>15</v>
      </c>
      <c r="K303" s="184">
        <v>355986.99</v>
      </c>
      <c r="L303" s="184">
        <v>26699.03</v>
      </c>
      <c r="M303" s="184">
        <v>26699.02</v>
      </c>
      <c r="N303" s="184"/>
      <c r="O303" s="184"/>
      <c r="P303" s="184">
        <v>302589.09</v>
      </c>
      <c r="Q303" s="235" t="s">
        <v>33</v>
      </c>
      <c r="R303" s="235" t="s">
        <v>33</v>
      </c>
      <c r="S303" s="235" t="s">
        <v>16</v>
      </c>
      <c r="T303" s="235">
        <v>2021</v>
      </c>
    </row>
    <row r="304" spans="1:20" ht="22.5" customHeight="1">
      <c r="A304" s="129" t="s">
        <v>530</v>
      </c>
      <c r="B304" s="129" t="s">
        <v>1326</v>
      </c>
      <c r="C304" s="129" t="s">
        <v>531</v>
      </c>
      <c r="D304" s="235" t="s">
        <v>62</v>
      </c>
      <c r="E304" s="235" t="s">
        <v>417</v>
      </c>
      <c r="F304" s="235" t="s">
        <v>55</v>
      </c>
      <c r="G304" s="235" t="s">
        <v>488</v>
      </c>
      <c r="H304" s="235" t="s">
        <v>13</v>
      </c>
      <c r="I304" s="235" t="s">
        <v>14</v>
      </c>
      <c r="J304" s="235" t="s">
        <v>15</v>
      </c>
      <c r="K304" s="184">
        <v>355986.99</v>
      </c>
      <c r="L304" s="184">
        <v>26699.03</v>
      </c>
      <c r="M304" s="184">
        <v>26699.02</v>
      </c>
      <c r="N304" s="184"/>
      <c r="O304" s="184"/>
      <c r="P304" s="184">
        <v>302588.94</v>
      </c>
      <c r="Q304" s="235" t="s">
        <v>33</v>
      </c>
      <c r="R304" s="235" t="s">
        <v>33</v>
      </c>
      <c r="S304" s="235" t="s">
        <v>16</v>
      </c>
      <c r="T304" s="235">
        <v>2021</v>
      </c>
    </row>
    <row r="305" spans="1:20" ht="22.5" customHeight="1">
      <c r="A305" s="129" t="s">
        <v>532</v>
      </c>
      <c r="B305" s="129" t="s">
        <v>1327</v>
      </c>
      <c r="C305" s="129" t="s">
        <v>533</v>
      </c>
      <c r="D305" s="235" t="s">
        <v>62</v>
      </c>
      <c r="E305" s="235" t="s">
        <v>417</v>
      </c>
      <c r="F305" s="235" t="s">
        <v>55</v>
      </c>
      <c r="G305" s="235" t="s">
        <v>488</v>
      </c>
      <c r="H305" s="235" t="s">
        <v>13</v>
      </c>
      <c r="I305" s="235" t="s">
        <v>14</v>
      </c>
      <c r="J305" s="235" t="s">
        <v>15</v>
      </c>
      <c r="K305" s="184">
        <v>355986.99</v>
      </c>
      <c r="L305" s="184">
        <v>26699.03</v>
      </c>
      <c r="M305" s="184">
        <v>26699.02</v>
      </c>
      <c r="N305" s="184"/>
      <c r="O305" s="184"/>
      <c r="P305" s="184">
        <v>302588.94</v>
      </c>
      <c r="Q305" s="235" t="s">
        <v>33</v>
      </c>
      <c r="R305" s="235" t="s">
        <v>33</v>
      </c>
      <c r="S305" s="235" t="s">
        <v>16</v>
      </c>
      <c r="T305" s="235">
        <v>2021</v>
      </c>
    </row>
    <row r="306" spans="1:20" ht="22.5" customHeight="1">
      <c r="A306" s="129" t="s">
        <v>534</v>
      </c>
      <c r="B306" s="129" t="s">
        <v>1328</v>
      </c>
      <c r="C306" s="129" t="s">
        <v>535</v>
      </c>
      <c r="D306" s="235" t="s">
        <v>62</v>
      </c>
      <c r="E306" s="235" t="s">
        <v>417</v>
      </c>
      <c r="F306" s="235" t="s">
        <v>55</v>
      </c>
      <c r="G306" s="235" t="s">
        <v>488</v>
      </c>
      <c r="H306" s="235" t="s">
        <v>13</v>
      </c>
      <c r="I306" s="235" t="s">
        <v>14</v>
      </c>
      <c r="J306" s="235" t="s">
        <v>15</v>
      </c>
      <c r="K306" s="184">
        <v>355986.99</v>
      </c>
      <c r="L306" s="184">
        <v>26699.03</v>
      </c>
      <c r="M306" s="184">
        <v>26699.02</v>
      </c>
      <c r="N306" s="184"/>
      <c r="O306" s="184"/>
      <c r="P306" s="184">
        <v>302588.94</v>
      </c>
      <c r="Q306" s="235" t="s">
        <v>33</v>
      </c>
      <c r="R306" s="235" t="s">
        <v>33</v>
      </c>
      <c r="S306" s="235" t="s">
        <v>16</v>
      </c>
      <c r="T306" s="235">
        <v>2021</v>
      </c>
    </row>
    <row r="307" spans="1:20" ht="22.5" customHeight="1">
      <c r="A307" s="129" t="s">
        <v>536</v>
      </c>
      <c r="B307" s="129" t="s">
        <v>1329</v>
      </c>
      <c r="C307" s="129" t="s">
        <v>537</v>
      </c>
      <c r="D307" s="235" t="s">
        <v>50</v>
      </c>
      <c r="E307" s="235" t="s">
        <v>417</v>
      </c>
      <c r="F307" s="235" t="s">
        <v>51</v>
      </c>
      <c r="G307" s="235" t="s">
        <v>488</v>
      </c>
      <c r="H307" s="235" t="s">
        <v>13</v>
      </c>
      <c r="I307" s="235" t="s">
        <v>15</v>
      </c>
      <c r="J307" s="235" t="s">
        <v>15</v>
      </c>
      <c r="K307" s="184">
        <v>118619.07</v>
      </c>
      <c r="L307" s="184">
        <v>9795.55</v>
      </c>
      <c r="M307" s="184">
        <v>8823.52</v>
      </c>
      <c r="N307" s="184"/>
      <c r="O307" s="184"/>
      <c r="P307" s="184">
        <v>100000</v>
      </c>
      <c r="Q307" s="235" t="s">
        <v>33</v>
      </c>
      <c r="R307" s="235" t="s">
        <v>33</v>
      </c>
      <c r="S307" s="235" t="s">
        <v>16</v>
      </c>
      <c r="T307" s="235">
        <v>2019</v>
      </c>
    </row>
    <row r="308" spans="1:20" ht="22.5" customHeight="1">
      <c r="A308" s="129" t="s">
        <v>538</v>
      </c>
      <c r="B308" s="129" t="s">
        <v>1330</v>
      </c>
      <c r="C308" s="129" t="s">
        <v>539</v>
      </c>
      <c r="D308" s="235" t="s">
        <v>50</v>
      </c>
      <c r="E308" s="235" t="s">
        <v>417</v>
      </c>
      <c r="F308" s="235" t="s">
        <v>51</v>
      </c>
      <c r="G308" s="235" t="s">
        <v>488</v>
      </c>
      <c r="H308" s="235" t="s">
        <v>13</v>
      </c>
      <c r="I308" s="235" t="s">
        <v>15</v>
      </c>
      <c r="J308" s="235" t="s">
        <v>15</v>
      </c>
      <c r="K308" s="184">
        <v>896365.13</v>
      </c>
      <c r="L308" s="184">
        <v>73576.8</v>
      </c>
      <c r="M308" s="184">
        <v>66712.56</v>
      </c>
      <c r="N308" s="184"/>
      <c r="O308" s="184"/>
      <c r="P308" s="184">
        <v>756075.77</v>
      </c>
      <c r="Q308" s="235" t="s">
        <v>33</v>
      </c>
      <c r="R308" s="235" t="s">
        <v>33</v>
      </c>
      <c r="S308" s="235" t="s">
        <v>16</v>
      </c>
      <c r="T308" s="235">
        <v>2020</v>
      </c>
    </row>
    <row r="309" spans="1:20" ht="22.5" customHeight="1">
      <c r="A309" s="129" t="s">
        <v>540</v>
      </c>
      <c r="B309" s="129" t="s">
        <v>1331</v>
      </c>
      <c r="C309" s="129" t="s">
        <v>541</v>
      </c>
      <c r="D309" s="235" t="s">
        <v>36</v>
      </c>
      <c r="E309" s="235" t="s">
        <v>417</v>
      </c>
      <c r="F309" s="235" t="s">
        <v>37</v>
      </c>
      <c r="G309" s="235" t="s">
        <v>488</v>
      </c>
      <c r="H309" s="235" t="s">
        <v>13</v>
      </c>
      <c r="I309" s="235" t="s">
        <v>15</v>
      </c>
      <c r="J309" s="235" t="s">
        <v>15</v>
      </c>
      <c r="K309" s="249">
        <v>1048206.76</v>
      </c>
      <c r="L309" s="250">
        <v>116594.9</v>
      </c>
      <c r="M309" s="250">
        <v>75536.09</v>
      </c>
      <c r="N309" s="249"/>
      <c r="O309" s="250"/>
      <c r="P309" s="252">
        <v>856075.77</v>
      </c>
      <c r="Q309" s="235" t="s">
        <v>33</v>
      </c>
      <c r="R309" s="235" t="s">
        <v>33</v>
      </c>
      <c r="S309" s="235" t="s">
        <v>16</v>
      </c>
      <c r="T309" s="235">
        <v>2019</v>
      </c>
    </row>
    <row r="310" spans="1:20" ht="33.75" customHeight="1">
      <c r="A310" s="129" t="s">
        <v>542</v>
      </c>
      <c r="B310" s="129" t="s">
        <v>1332</v>
      </c>
      <c r="C310" s="129" t="s">
        <v>543</v>
      </c>
      <c r="D310" s="235" t="s">
        <v>9</v>
      </c>
      <c r="E310" s="235" t="s">
        <v>417</v>
      </c>
      <c r="F310" s="235" t="s">
        <v>11</v>
      </c>
      <c r="G310" s="235" t="s">
        <v>488</v>
      </c>
      <c r="H310" s="235" t="s">
        <v>13</v>
      </c>
      <c r="I310" s="235" t="s">
        <v>15</v>
      </c>
      <c r="J310" s="235" t="s">
        <v>15</v>
      </c>
      <c r="K310" s="251">
        <v>1124580.27</v>
      </c>
      <c r="L310" s="251">
        <v>131809.44</v>
      </c>
      <c r="M310" s="251">
        <v>80494.93</v>
      </c>
      <c r="N310" s="251"/>
      <c r="O310" s="251"/>
      <c r="P310" s="251">
        <v>912275.9</v>
      </c>
      <c r="Q310" s="235" t="s">
        <v>17</v>
      </c>
      <c r="R310" s="235" t="s">
        <v>17</v>
      </c>
      <c r="S310" s="235" t="s">
        <v>18</v>
      </c>
      <c r="T310" s="235">
        <v>2019</v>
      </c>
    </row>
    <row r="311" spans="1:20" ht="26.25" customHeight="1">
      <c r="A311" s="127" t="s">
        <v>1703</v>
      </c>
      <c r="B311" s="129" t="s">
        <v>1704</v>
      </c>
      <c r="C311" s="235" t="s">
        <v>1680</v>
      </c>
      <c r="D311" s="235" t="s">
        <v>58</v>
      </c>
      <c r="E311" s="235" t="s">
        <v>417</v>
      </c>
      <c r="F311" s="235" t="s">
        <v>59</v>
      </c>
      <c r="G311" s="235" t="s">
        <v>1688</v>
      </c>
      <c r="H311" s="235" t="s">
        <v>13</v>
      </c>
      <c r="I311" s="235" t="s">
        <v>14</v>
      </c>
      <c r="J311" s="235" t="s">
        <v>1</v>
      </c>
      <c r="K311" s="128">
        <v>231696</v>
      </c>
      <c r="L311" s="128">
        <v>17377</v>
      </c>
      <c r="M311" s="128">
        <v>17377</v>
      </c>
      <c r="N311" s="129" t="s">
        <v>1</v>
      </c>
      <c r="O311" s="129" t="s">
        <v>1</v>
      </c>
      <c r="P311" s="128">
        <v>196942</v>
      </c>
      <c r="Q311" s="235" t="s">
        <v>33</v>
      </c>
      <c r="R311" s="235" t="s">
        <v>33</v>
      </c>
      <c r="S311" s="235" t="s">
        <v>16</v>
      </c>
      <c r="T311" s="235">
        <v>2020</v>
      </c>
    </row>
    <row r="312" spans="1:36" s="130" customFormat="1" ht="38.25" customHeight="1">
      <c r="A312" s="127" t="s">
        <v>1707</v>
      </c>
      <c r="B312" s="129" t="s">
        <v>1745</v>
      </c>
      <c r="C312" s="127" t="s">
        <v>1673</v>
      </c>
      <c r="D312" s="235" t="s">
        <v>1674</v>
      </c>
      <c r="E312" s="235" t="s">
        <v>417</v>
      </c>
      <c r="F312" s="235" t="s">
        <v>59</v>
      </c>
      <c r="G312" s="235" t="s">
        <v>1746</v>
      </c>
      <c r="H312" s="235" t="s">
        <v>81</v>
      </c>
      <c r="I312" s="235" t="s">
        <v>14</v>
      </c>
      <c r="J312" s="235" t="s">
        <v>1</v>
      </c>
      <c r="K312" s="128">
        <v>300000</v>
      </c>
      <c r="L312" s="128">
        <v>45000</v>
      </c>
      <c r="M312" s="129" t="s">
        <v>1</v>
      </c>
      <c r="N312" s="129" t="s">
        <v>1</v>
      </c>
      <c r="O312" s="129" t="s">
        <v>1</v>
      </c>
      <c r="P312" s="128">
        <v>255000</v>
      </c>
      <c r="Q312" s="235" t="s">
        <v>460</v>
      </c>
      <c r="R312" s="235" t="s">
        <v>460</v>
      </c>
      <c r="S312" s="235" t="s">
        <v>260</v>
      </c>
      <c r="T312" s="235">
        <v>2017</v>
      </c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</row>
    <row r="313" spans="1:36" s="130" customFormat="1" ht="33" customHeight="1">
      <c r="A313" s="235" t="s">
        <v>1724</v>
      </c>
      <c r="B313" s="129" t="s">
        <v>1777</v>
      </c>
      <c r="C313" s="127" t="s">
        <v>1789</v>
      </c>
      <c r="D313" s="235" t="s">
        <v>9</v>
      </c>
      <c r="E313" s="235" t="s">
        <v>417</v>
      </c>
      <c r="F313" s="235" t="s">
        <v>11</v>
      </c>
      <c r="G313" s="235" t="s">
        <v>1793</v>
      </c>
      <c r="H313" s="235" t="s">
        <v>605</v>
      </c>
      <c r="I313" s="235" t="s">
        <v>14</v>
      </c>
      <c r="J313" s="235" t="s">
        <v>1</v>
      </c>
      <c r="K313" s="128">
        <v>724050</v>
      </c>
      <c r="L313" s="128">
        <v>86886</v>
      </c>
      <c r="M313" s="128">
        <v>637164</v>
      </c>
      <c r="N313" s="129" t="s">
        <v>1</v>
      </c>
      <c r="O313" s="129" t="s">
        <v>1</v>
      </c>
      <c r="P313" s="129" t="s">
        <v>15</v>
      </c>
      <c r="Q313" s="235" t="s">
        <v>18</v>
      </c>
      <c r="R313" s="235" t="s">
        <v>26</v>
      </c>
      <c r="S313" s="235" t="s">
        <v>27</v>
      </c>
      <c r="T313" s="235">
        <v>2020</v>
      </c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</row>
    <row r="314" spans="1:20" ht="22.5" customHeight="1">
      <c r="A314" s="129" t="s">
        <v>544</v>
      </c>
      <c r="B314" s="129" t="s">
        <v>1</v>
      </c>
      <c r="C314" s="129" t="s">
        <v>1826</v>
      </c>
      <c r="D314" s="235" t="s">
        <v>546</v>
      </c>
      <c r="E314" s="235" t="s">
        <v>1</v>
      </c>
      <c r="F314" s="235" t="s">
        <v>1</v>
      </c>
      <c r="G314" s="235" t="s">
        <v>1</v>
      </c>
      <c r="H314" s="235" t="s">
        <v>1</v>
      </c>
      <c r="I314" s="235" t="s">
        <v>1</v>
      </c>
      <c r="J314" s="235" t="s">
        <v>1</v>
      </c>
      <c r="K314" s="134" t="s">
        <v>1</v>
      </c>
      <c r="L314" s="134" t="s">
        <v>1</v>
      </c>
      <c r="M314" s="134" t="s">
        <v>1</v>
      </c>
      <c r="N314" s="134" t="s">
        <v>1</v>
      </c>
      <c r="O314" s="134" t="s">
        <v>1</v>
      </c>
      <c r="P314" s="134" t="s">
        <v>1</v>
      </c>
      <c r="Q314" s="235" t="s">
        <v>1</v>
      </c>
      <c r="R314" s="235" t="s">
        <v>1</v>
      </c>
      <c r="S314" s="235" t="s">
        <v>1</v>
      </c>
      <c r="T314" s="235" t="s">
        <v>1</v>
      </c>
    </row>
    <row r="315" spans="1:20" ht="67.5" customHeight="1">
      <c r="A315" s="129" t="s">
        <v>547</v>
      </c>
      <c r="B315" s="129" t="s">
        <v>1780</v>
      </c>
      <c r="C315" s="129" t="s">
        <v>548</v>
      </c>
      <c r="D315" s="235" t="s">
        <v>549</v>
      </c>
      <c r="E315" s="235" t="s">
        <v>79</v>
      </c>
      <c r="F315" s="235" t="s">
        <v>55</v>
      </c>
      <c r="G315" s="235" t="s">
        <v>1334</v>
      </c>
      <c r="H315" s="235" t="s">
        <v>81</v>
      </c>
      <c r="I315" s="235" t="s">
        <v>14</v>
      </c>
      <c r="J315" s="235" t="s">
        <v>15</v>
      </c>
      <c r="K315" s="184">
        <v>3973400</v>
      </c>
      <c r="L315" s="184"/>
      <c r="M315" s="184">
        <v>596010</v>
      </c>
      <c r="N315" s="184"/>
      <c r="O315" s="184"/>
      <c r="P315" s="184">
        <v>3377390</v>
      </c>
      <c r="Q315" s="235" t="s">
        <v>82</v>
      </c>
      <c r="R315" s="235" t="s">
        <v>82</v>
      </c>
      <c r="S315" s="235" t="s">
        <v>82</v>
      </c>
      <c r="T315" s="235">
        <v>2018</v>
      </c>
    </row>
    <row r="316" spans="1:20" ht="33.75" customHeight="1">
      <c r="A316" s="129" t="s">
        <v>550</v>
      </c>
      <c r="B316" s="129" t="s">
        <v>1781</v>
      </c>
      <c r="C316" s="129" t="s">
        <v>551</v>
      </c>
      <c r="D316" s="235" t="s">
        <v>552</v>
      </c>
      <c r="E316" s="235" t="s">
        <v>79</v>
      </c>
      <c r="F316" s="235" t="s">
        <v>55</v>
      </c>
      <c r="G316" s="235" t="s">
        <v>80</v>
      </c>
      <c r="H316" s="235" t="s">
        <v>81</v>
      </c>
      <c r="I316" s="235" t="s">
        <v>14</v>
      </c>
      <c r="J316" s="235" t="s">
        <v>15</v>
      </c>
      <c r="K316" s="251">
        <v>1179088</v>
      </c>
      <c r="L316" s="252"/>
      <c r="M316" s="252">
        <v>176863</v>
      </c>
      <c r="N316" s="249"/>
      <c r="O316" s="250"/>
      <c r="P316" s="252">
        <v>1002225</v>
      </c>
      <c r="Q316" s="235" t="s">
        <v>82</v>
      </c>
      <c r="R316" s="235" t="s">
        <v>25</v>
      </c>
      <c r="S316" s="235" t="s">
        <v>25</v>
      </c>
      <c r="T316" s="235">
        <v>2019</v>
      </c>
    </row>
    <row r="317" spans="1:20" ht="33.75" customHeight="1">
      <c r="A317" s="129" t="s">
        <v>553</v>
      </c>
      <c r="B317" s="129" t="s">
        <v>1</v>
      </c>
      <c r="C317" s="129" t="s">
        <v>1827</v>
      </c>
      <c r="D317" s="235" t="s">
        <v>555</v>
      </c>
      <c r="E317" s="235" t="s">
        <v>1</v>
      </c>
      <c r="F317" s="235" t="s">
        <v>1</v>
      </c>
      <c r="G317" s="235" t="s">
        <v>1</v>
      </c>
      <c r="H317" s="235" t="s">
        <v>1</v>
      </c>
      <c r="I317" s="235" t="s">
        <v>1</v>
      </c>
      <c r="J317" s="235" t="s">
        <v>1</v>
      </c>
      <c r="K317" s="134" t="s">
        <v>1</v>
      </c>
      <c r="L317" s="134" t="s">
        <v>1</v>
      </c>
      <c r="M317" s="134" t="s">
        <v>1</v>
      </c>
      <c r="N317" s="134" t="s">
        <v>1</v>
      </c>
      <c r="O317" s="134" t="s">
        <v>1</v>
      </c>
      <c r="P317" s="134" t="s">
        <v>1</v>
      </c>
      <c r="Q317" s="235" t="s">
        <v>1</v>
      </c>
      <c r="R317" s="235" t="s">
        <v>1</v>
      </c>
      <c r="S317" s="235" t="s">
        <v>1</v>
      </c>
      <c r="T317" s="235" t="s">
        <v>1</v>
      </c>
    </row>
    <row r="318" spans="1:20" ht="15" customHeight="1">
      <c r="A318" s="129" t="s">
        <v>556</v>
      </c>
      <c r="B318" s="129" t="s">
        <v>1</v>
      </c>
      <c r="C318" s="129" t="s">
        <v>1828</v>
      </c>
      <c r="D318" s="235" t="s">
        <v>558</v>
      </c>
      <c r="E318" s="235" t="s">
        <v>1</v>
      </c>
      <c r="F318" s="235" t="s">
        <v>1</v>
      </c>
      <c r="G318" s="235" t="s">
        <v>1</v>
      </c>
      <c r="H318" s="235" t="s">
        <v>1</v>
      </c>
      <c r="I318" s="235" t="s">
        <v>1</v>
      </c>
      <c r="J318" s="235" t="s">
        <v>1</v>
      </c>
      <c r="K318" s="134" t="s">
        <v>1</v>
      </c>
      <c r="L318" s="134" t="s">
        <v>1</v>
      </c>
      <c r="M318" s="134" t="s">
        <v>1</v>
      </c>
      <c r="N318" s="134" t="s">
        <v>1</v>
      </c>
      <c r="O318" s="134" t="s">
        <v>1</v>
      </c>
      <c r="P318" s="134" t="s">
        <v>1</v>
      </c>
      <c r="Q318" s="235" t="s">
        <v>1</v>
      </c>
      <c r="R318" s="235" t="s">
        <v>1</v>
      </c>
      <c r="S318" s="235" t="s">
        <v>1</v>
      </c>
      <c r="T318" s="235" t="s">
        <v>1</v>
      </c>
    </row>
    <row r="319" spans="1:20" ht="32.25" customHeight="1">
      <c r="A319" s="129" t="s">
        <v>559</v>
      </c>
      <c r="B319" s="129" t="s">
        <v>1336</v>
      </c>
      <c r="C319" s="129" t="s">
        <v>560</v>
      </c>
      <c r="D319" s="235" t="s">
        <v>40</v>
      </c>
      <c r="E319" s="235" t="s">
        <v>79</v>
      </c>
      <c r="F319" s="235" t="s">
        <v>41</v>
      </c>
      <c r="G319" s="235" t="s">
        <v>123</v>
      </c>
      <c r="H319" s="235" t="s">
        <v>13</v>
      </c>
      <c r="I319" s="235" t="s">
        <v>14</v>
      </c>
      <c r="J319" s="235" t="s">
        <v>15</v>
      </c>
      <c r="K319" s="184">
        <v>1501013.59</v>
      </c>
      <c r="L319" s="184">
        <v>632819.92</v>
      </c>
      <c r="M319" s="184"/>
      <c r="N319" s="184"/>
      <c r="O319" s="184"/>
      <c r="P319" s="184">
        <v>868193.67</v>
      </c>
      <c r="Q319" s="235" t="s">
        <v>25</v>
      </c>
      <c r="R319" s="235" t="s">
        <v>125</v>
      </c>
      <c r="S319" s="235" t="s">
        <v>33</v>
      </c>
      <c r="T319" s="235">
        <v>2019</v>
      </c>
    </row>
    <row r="320" spans="1:20" ht="22.5" customHeight="1">
      <c r="A320" s="129" t="s">
        <v>561</v>
      </c>
      <c r="B320" s="129" t="s">
        <v>1</v>
      </c>
      <c r="C320" s="129" t="s">
        <v>1829</v>
      </c>
      <c r="D320" s="235" t="s">
        <v>1</v>
      </c>
      <c r="E320" s="235" t="s">
        <v>1</v>
      </c>
      <c r="F320" s="235" t="s">
        <v>1</v>
      </c>
      <c r="G320" s="235" t="s">
        <v>1</v>
      </c>
      <c r="H320" s="235" t="s">
        <v>1</v>
      </c>
      <c r="I320" s="235" t="s">
        <v>1</v>
      </c>
      <c r="J320" s="235" t="s">
        <v>1</v>
      </c>
      <c r="K320" s="134" t="s">
        <v>1</v>
      </c>
      <c r="L320" s="134" t="s">
        <v>1</v>
      </c>
      <c r="M320" s="134" t="s">
        <v>1</v>
      </c>
      <c r="N320" s="134" t="s">
        <v>1</v>
      </c>
      <c r="O320" s="134" t="s">
        <v>1</v>
      </c>
      <c r="P320" s="134" t="s">
        <v>1</v>
      </c>
      <c r="Q320" s="235" t="s">
        <v>1</v>
      </c>
      <c r="R320" s="235" t="s">
        <v>1</v>
      </c>
      <c r="S320" s="235" t="s">
        <v>1</v>
      </c>
      <c r="T320" s="235" t="s">
        <v>1</v>
      </c>
    </row>
    <row r="321" spans="1:20" ht="22.5" customHeight="1">
      <c r="A321" s="129" t="s">
        <v>563</v>
      </c>
      <c r="B321" s="129" t="s">
        <v>1</v>
      </c>
      <c r="C321" s="129" t="s">
        <v>1830</v>
      </c>
      <c r="D321" s="235" t="s">
        <v>1</v>
      </c>
      <c r="E321" s="235" t="s">
        <v>1</v>
      </c>
      <c r="F321" s="235" t="s">
        <v>1</v>
      </c>
      <c r="G321" s="235" t="s">
        <v>1</v>
      </c>
      <c r="H321" s="235" t="s">
        <v>1</v>
      </c>
      <c r="I321" s="235" t="s">
        <v>1</v>
      </c>
      <c r="J321" s="235" t="s">
        <v>1</v>
      </c>
      <c r="K321" s="134" t="s">
        <v>1</v>
      </c>
      <c r="L321" s="134" t="s">
        <v>1</v>
      </c>
      <c r="M321" s="134" t="s">
        <v>1</v>
      </c>
      <c r="N321" s="134" t="s">
        <v>1</v>
      </c>
      <c r="O321" s="134" t="s">
        <v>1</v>
      </c>
      <c r="P321" s="134" t="s">
        <v>1</v>
      </c>
      <c r="Q321" s="235" t="s">
        <v>1</v>
      </c>
      <c r="R321" s="235" t="s">
        <v>1</v>
      </c>
      <c r="S321" s="235" t="s">
        <v>1</v>
      </c>
      <c r="T321" s="235" t="s">
        <v>1</v>
      </c>
    </row>
    <row r="322" spans="1:20" ht="19.5" customHeight="1">
      <c r="A322" s="129" t="s">
        <v>565</v>
      </c>
      <c r="B322" s="129" t="s">
        <v>1337</v>
      </c>
      <c r="C322" s="129" t="s">
        <v>566</v>
      </c>
      <c r="D322" s="235" t="s">
        <v>567</v>
      </c>
      <c r="E322" s="235" t="s">
        <v>568</v>
      </c>
      <c r="F322" s="235" t="s">
        <v>37</v>
      </c>
      <c r="G322" s="235" t="s">
        <v>569</v>
      </c>
      <c r="H322" s="235" t="s">
        <v>13</v>
      </c>
      <c r="I322" s="235" t="s">
        <v>15</v>
      </c>
      <c r="J322" s="235" t="s">
        <v>15</v>
      </c>
      <c r="K322" s="260">
        <v>233918.88</v>
      </c>
      <c r="L322" s="260">
        <v>17543.93</v>
      </c>
      <c r="M322" s="260">
        <v>17543.9</v>
      </c>
      <c r="N322" s="184"/>
      <c r="O322" s="184"/>
      <c r="P322" s="260">
        <v>198831.05</v>
      </c>
      <c r="Q322" s="235" t="s">
        <v>17</v>
      </c>
      <c r="R322" s="235" t="s">
        <v>18</v>
      </c>
      <c r="S322" s="235" t="s">
        <v>18</v>
      </c>
      <c r="T322" s="235">
        <v>2021</v>
      </c>
    </row>
    <row r="323" spans="1:20" ht="22.5" customHeight="1">
      <c r="A323" s="129" t="s">
        <v>570</v>
      </c>
      <c r="B323" s="129" t="s">
        <v>1338</v>
      </c>
      <c r="C323" s="129" t="s">
        <v>571</v>
      </c>
      <c r="D323" s="235" t="s">
        <v>58</v>
      </c>
      <c r="E323" s="235" t="s">
        <v>568</v>
      </c>
      <c r="F323" s="247" t="s">
        <v>59</v>
      </c>
      <c r="G323" s="235" t="s">
        <v>569</v>
      </c>
      <c r="H323" s="235" t="s">
        <v>13</v>
      </c>
      <c r="I323" s="235" t="s">
        <v>15</v>
      </c>
      <c r="J323" s="235" t="s">
        <v>15</v>
      </c>
      <c r="K323" s="260">
        <v>375726.12</v>
      </c>
      <c r="L323" s="260">
        <v>28179.47</v>
      </c>
      <c r="M323" s="260">
        <v>28179.45</v>
      </c>
      <c r="N323" s="184"/>
      <c r="O323" s="184"/>
      <c r="P323" s="260">
        <v>319367.2</v>
      </c>
      <c r="Q323" s="235" t="s">
        <v>17</v>
      </c>
      <c r="R323" s="235" t="s">
        <v>18</v>
      </c>
      <c r="S323" s="235" t="s">
        <v>18</v>
      </c>
      <c r="T323" s="235">
        <v>2021</v>
      </c>
    </row>
    <row r="324" spans="1:20" ht="33.75" customHeight="1">
      <c r="A324" s="129" t="s">
        <v>572</v>
      </c>
      <c r="B324" s="129" t="s">
        <v>1339</v>
      </c>
      <c r="C324" s="129" t="s">
        <v>573</v>
      </c>
      <c r="D324" s="235" t="s">
        <v>46</v>
      </c>
      <c r="E324" s="235" t="s">
        <v>568</v>
      </c>
      <c r="F324" s="235" t="s">
        <v>47</v>
      </c>
      <c r="G324" s="235" t="s">
        <v>569</v>
      </c>
      <c r="H324" s="235" t="s">
        <v>13</v>
      </c>
      <c r="I324" s="235" t="s">
        <v>15</v>
      </c>
      <c r="J324" s="235" t="s">
        <v>15</v>
      </c>
      <c r="K324" s="260">
        <v>184846.28</v>
      </c>
      <c r="L324" s="260">
        <v>13863.48</v>
      </c>
      <c r="M324" s="260">
        <v>13863.46</v>
      </c>
      <c r="N324" s="184"/>
      <c r="O324" s="184"/>
      <c r="P324" s="260">
        <v>157119.34</v>
      </c>
      <c r="Q324" s="235" t="s">
        <v>17</v>
      </c>
      <c r="R324" s="235" t="s">
        <v>18</v>
      </c>
      <c r="S324" s="235" t="s">
        <v>26</v>
      </c>
      <c r="T324" s="235">
        <v>2020</v>
      </c>
    </row>
    <row r="325" spans="1:20" ht="22.5" customHeight="1">
      <c r="A325" s="129" t="s">
        <v>574</v>
      </c>
      <c r="B325" s="129" t="s">
        <v>1340</v>
      </c>
      <c r="C325" s="129" t="s">
        <v>575</v>
      </c>
      <c r="D325" s="235" t="s">
        <v>40</v>
      </c>
      <c r="E325" s="235" t="s">
        <v>568</v>
      </c>
      <c r="F325" s="235" t="s">
        <v>41</v>
      </c>
      <c r="G325" s="235" t="s">
        <v>569</v>
      </c>
      <c r="H325" s="235" t="s">
        <v>13</v>
      </c>
      <c r="I325" s="235" t="s">
        <v>15</v>
      </c>
      <c r="J325" s="235" t="s">
        <v>15</v>
      </c>
      <c r="K325" s="184">
        <v>279830.8</v>
      </c>
      <c r="L325" s="184">
        <v>20987.32</v>
      </c>
      <c r="M325" s="184">
        <v>20987.3</v>
      </c>
      <c r="N325" s="184"/>
      <c r="O325" s="184"/>
      <c r="P325" s="184">
        <v>237856.18</v>
      </c>
      <c r="Q325" s="235" t="s">
        <v>17</v>
      </c>
      <c r="R325" s="235" t="s">
        <v>18</v>
      </c>
      <c r="S325" s="235" t="s">
        <v>26</v>
      </c>
      <c r="T325" s="235">
        <v>2020</v>
      </c>
    </row>
    <row r="326" spans="1:20" ht="22.5" customHeight="1">
      <c r="A326" s="129" t="s">
        <v>576</v>
      </c>
      <c r="B326" s="129" t="s">
        <v>1341</v>
      </c>
      <c r="C326" s="129" t="s">
        <v>577</v>
      </c>
      <c r="D326" s="235" t="s">
        <v>578</v>
      </c>
      <c r="E326" s="235" t="s">
        <v>568</v>
      </c>
      <c r="F326" s="235" t="s">
        <v>22</v>
      </c>
      <c r="G326" s="235" t="s">
        <v>569</v>
      </c>
      <c r="H326" s="235" t="s">
        <v>13</v>
      </c>
      <c r="I326" s="235" t="s">
        <v>15</v>
      </c>
      <c r="J326" s="235" t="s">
        <v>15</v>
      </c>
      <c r="K326" s="260">
        <v>222082.6</v>
      </c>
      <c r="L326" s="260">
        <v>16656.22</v>
      </c>
      <c r="M326" s="260">
        <v>16656.17</v>
      </c>
      <c r="N326" s="184"/>
      <c r="O326" s="184"/>
      <c r="P326" s="260">
        <v>188770.21</v>
      </c>
      <c r="Q326" s="235" t="s">
        <v>17</v>
      </c>
      <c r="R326" s="235" t="s">
        <v>18</v>
      </c>
      <c r="S326" s="235" t="s">
        <v>18</v>
      </c>
      <c r="T326" s="235">
        <v>2020</v>
      </c>
    </row>
    <row r="327" spans="1:20" ht="22.5" customHeight="1">
      <c r="A327" s="129" t="s">
        <v>579</v>
      </c>
      <c r="B327" s="129" t="s">
        <v>1342</v>
      </c>
      <c r="C327" s="129" t="s">
        <v>580</v>
      </c>
      <c r="D327" s="235" t="s">
        <v>9</v>
      </c>
      <c r="E327" s="235" t="s">
        <v>568</v>
      </c>
      <c r="F327" s="235" t="s">
        <v>11</v>
      </c>
      <c r="G327" s="235" t="s">
        <v>569</v>
      </c>
      <c r="H327" s="235" t="s">
        <v>13</v>
      </c>
      <c r="I327" s="235" t="s">
        <v>15</v>
      </c>
      <c r="J327" s="235" t="s">
        <v>15</v>
      </c>
      <c r="K327" s="260">
        <v>377051.63</v>
      </c>
      <c r="L327" s="260">
        <v>28278.9</v>
      </c>
      <c r="M327" s="260">
        <v>28278.85</v>
      </c>
      <c r="N327" s="184"/>
      <c r="O327" s="184"/>
      <c r="P327" s="260">
        <v>320493.88</v>
      </c>
      <c r="Q327" s="235" t="s">
        <v>17</v>
      </c>
      <c r="R327" s="235" t="s">
        <v>18</v>
      </c>
      <c r="S327" s="235" t="s">
        <v>18</v>
      </c>
      <c r="T327" s="235">
        <v>2022</v>
      </c>
    </row>
    <row r="328" spans="1:20" ht="20.25" customHeight="1">
      <c r="A328" s="129" t="s">
        <v>581</v>
      </c>
      <c r="B328" s="129" t="s">
        <v>1343</v>
      </c>
      <c r="C328" s="129" t="s">
        <v>582</v>
      </c>
      <c r="D328" s="235" t="s">
        <v>50</v>
      </c>
      <c r="E328" s="235" t="s">
        <v>568</v>
      </c>
      <c r="F328" s="235" t="s">
        <v>51</v>
      </c>
      <c r="G328" s="235" t="s">
        <v>569</v>
      </c>
      <c r="H328" s="235" t="s">
        <v>13</v>
      </c>
      <c r="I328" s="235" t="s">
        <v>15</v>
      </c>
      <c r="J328" s="235" t="s">
        <v>15</v>
      </c>
      <c r="K328" s="260">
        <v>259904.95</v>
      </c>
      <c r="L328" s="260">
        <v>25500.79</v>
      </c>
      <c r="M328" s="260">
        <v>19005.72</v>
      </c>
      <c r="N328" s="184"/>
      <c r="O328" s="184"/>
      <c r="P328" s="260">
        <v>215398.44</v>
      </c>
      <c r="Q328" s="235" t="s">
        <v>17</v>
      </c>
      <c r="R328" s="235" t="s">
        <v>18</v>
      </c>
      <c r="S328" s="235" t="s">
        <v>26</v>
      </c>
      <c r="T328" s="235">
        <v>2022</v>
      </c>
    </row>
    <row r="329" spans="1:20" ht="39.75" customHeight="1">
      <c r="A329" s="129" t="s">
        <v>583</v>
      </c>
      <c r="B329" s="129" t="s">
        <v>1344</v>
      </c>
      <c r="C329" s="129" t="s">
        <v>584</v>
      </c>
      <c r="D329" s="235" t="s">
        <v>585</v>
      </c>
      <c r="E329" s="235" t="s">
        <v>568</v>
      </c>
      <c r="F329" s="235" t="s">
        <v>55</v>
      </c>
      <c r="G329" s="235" t="s">
        <v>569</v>
      </c>
      <c r="H329" s="235" t="s">
        <v>13</v>
      </c>
      <c r="I329" s="235" t="s">
        <v>15</v>
      </c>
      <c r="J329" s="235" t="s">
        <v>15</v>
      </c>
      <c r="K329" s="184">
        <f>L329+P329+M329</f>
        <v>1059234.91</v>
      </c>
      <c r="L329" s="184">
        <v>79442.63</v>
      </c>
      <c r="M329" s="184">
        <v>79442.58</v>
      </c>
      <c r="N329" s="184"/>
      <c r="O329" s="184"/>
      <c r="P329" s="184">
        <v>900349.7</v>
      </c>
      <c r="Q329" s="235" t="s">
        <v>17</v>
      </c>
      <c r="R329" s="235" t="s">
        <v>18</v>
      </c>
      <c r="S329" s="235" t="s">
        <v>26</v>
      </c>
      <c r="T329" s="235">
        <v>2021</v>
      </c>
    </row>
    <row r="330" spans="1:20" ht="33" customHeight="1">
      <c r="A330" s="129" t="s">
        <v>1358</v>
      </c>
      <c r="B330" s="129" t="s">
        <v>1366</v>
      </c>
      <c r="C330" s="223" t="s">
        <v>1374</v>
      </c>
      <c r="D330" s="235" t="s">
        <v>36</v>
      </c>
      <c r="E330" s="235" t="s">
        <v>568</v>
      </c>
      <c r="F330" s="235" t="s">
        <v>37</v>
      </c>
      <c r="G330" s="192" t="s">
        <v>1382</v>
      </c>
      <c r="H330" s="235" t="s">
        <v>13</v>
      </c>
      <c r="I330" s="235" t="s">
        <v>15</v>
      </c>
      <c r="J330" s="235" t="s">
        <v>15</v>
      </c>
      <c r="K330" s="184">
        <f>SUM(P330*100/85)</f>
        <v>5352.470588235295</v>
      </c>
      <c r="L330" s="184">
        <v>401.47</v>
      </c>
      <c r="M330" s="260">
        <v>401.4</v>
      </c>
      <c r="N330" s="184"/>
      <c r="O330" s="184"/>
      <c r="P330" s="184">
        <v>4549.6</v>
      </c>
      <c r="Q330" s="235" t="s">
        <v>17</v>
      </c>
      <c r="R330" s="235" t="s">
        <v>18</v>
      </c>
      <c r="S330" s="235" t="s">
        <v>26</v>
      </c>
      <c r="T330" s="275" t="s">
        <v>1383</v>
      </c>
    </row>
    <row r="331" spans="1:20" ht="47.25" customHeight="1">
      <c r="A331" s="129" t="s">
        <v>1359</v>
      </c>
      <c r="B331" s="129" t="s">
        <v>1367</v>
      </c>
      <c r="C331" s="223" t="s">
        <v>1381</v>
      </c>
      <c r="D331" s="192" t="s">
        <v>58</v>
      </c>
      <c r="E331" s="235" t="s">
        <v>568</v>
      </c>
      <c r="F331" s="247" t="s">
        <v>59</v>
      </c>
      <c r="G331" s="192" t="s">
        <v>1382</v>
      </c>
      <c r="H331" s="235" t="s">
        <v>13</v>
      </c>
      <c r="I331" s="235" t="s">
        <v>15</v>
      </c>
      <c r="J331" s="235" t="s">
        <v>15</v>
      </c>
      <c r="K331" s="184">
        <f>SUM(P331*100/85)</f>
        <v>11678.117647058823</v>
      </c>
      <c r="L331" s="260">
        <v>875.87</v>
      </c>
      <c r="M331" s="260">
        <v>875.85</v>
      </c>
      <c r="N331" s="184"/>
      <c r="O331" s="184"/>
      <c r="P331" s="184">
        <v>9926.4</v>
      </c>
      <c r="Q331" s="235" t="s">
        <v>17</v>
      </c>
      <c r="R331" s="235" t="s">
        <v>18</v>
      </c>
      <c r="S331" s="235" t="s">
        <v>18</v>
      </c>
      <c r="T331" s="275" t="s">
        <v>1384</v>
      </c>
    </row>
    <row r="332" spans="1:20" ht="36" customHeight="1">
      <c r="A332" s="129" t="s">
        <v>1360</v>
      </c>
      <c r="B332" s="129" t="s">
        <v>1368</v>
      </c>
      <c r="C332" s="223" t="s">
        <v>1376</v>
      </c>
      <c r="D332" s="192" t="s">
        <v>46</v>
      </c>
      <c r="E332" s="235" t="s">
        <v>568</v>
      </c>
      <c r="F332" s="235" t="s">
        <v>47</v>
      </c>
      <c r="G332" s="192" t="s">
        <v>1382</v>
      </c>
      <c r="H332" s="235" t="s">
        <v>13</v>
      </c>
      <c r="I332" s="235" t="s">
        <v>15</v>
      </c>
      <c r="J332" s="235" t="s">
        <v>15</v>
      </c>
      <c r="K332" s="184">
        <v>4379.29</v>
      </c>
      <c r="L332" s="184">
        <v>328.49</v>
      </c>
      <c r="M332" s="260"/>
      <c r="N332" s="184"/>
      <c r="O332" s="184"/>
      <c r="P332" s="184">
        <v>4050.8</v>
      </c>
      <c r="Q332" s="235" t="s">
        <v>17</v>
      </c>
      <c r="R332" s="235" t="s">
        <v>26</v>
      </c>
      <c r="S332" s="235" t="s">
        <v>27</v>
      </c>
      <c r="T332" s="275" t="s">
        <v>1385</v>
      </c>
    </row>
    <row r="333" spans="1:20" ht="36" customHeight="1">
      <c r="A333" s="129" t="s">
        <v>1361</v>
      </c>
      <c r="B333" s="129" t="s">
        <v>1369</v>
      </c>
      <c r="C333" s="276" t="s">
        <v>1403</v>
      </c>
      <c r="D333" s="192" t="s">
        <v>40</v>
      </c>
      <c r="E333" s="235" t="s">
        <v>568</v>
      </c>
      <c r="F333" s="235" t="s">
        <v>41</v>
      </c>
      <c r="G333" s="192" t="s">
        <v>1382</v>
      </c>
      <c r="H333" s="235" t="s">
        <v>13</v>
      </c>
      <c r="I333" s="235" t="s">
        <v>15</v>
      </c>
      <c r="J333" s="235" t="s">
        <v>15</v>
      </c>
      <c r="K333" s="184">
        <f>SUM(P333*100/85)</f>
        <v>37467.294117647056</v>
      </c>
      <c r="L333" s="184">
        <v>2810.09</v>
      </c>
      <c r="M333" s="260">
        <v>2810</v>
      </c>
      <c r="N333" s="184"/>
      <c r="O333" s="184"/>
      <c r="P333" s="184">
        <v>31847.2</v>
      </c>
      <c r="Q333" s="235" t="s">
        <v>17</v>
      </c>
      <c r="R333" s="235" t="s">
        <v>1387</v>
      </c>
      <c r="S333" s="235" t="s">
        <v>26</v>
      </c>
      <c r="T333" s="275" t="s">
        <v>1384</v>
      </c>
    </row>
    <row r="334" spans="1:20" ht="33.75" customHeight="1">
      <c r="A334" s="129" t="s">
        <v>1362</v>
      </c>
      <c r="B334" s="129" t="s">
        <v>1370</v>
      </c>
      <c r="C334" s="223" t="s">
        <v>1377</v>
      </c>
      <c r="D334" s="192" t="s">
        <v>1412</v>
      </c>
      <c r="E334" s="235" t="s">
        <v>568</v>
      </c>
      <c r="F334" s="235" t="s">
        <v>22</v>
      </c>
      <c r="G334" s="192" t="s">
        <v>1382</v>
      </c>
      <c r="H334" s="235" t="s">
        <v>13</v>
      </c>
      <c r="I334" s="235" t="s">
        <v>15</v>
      </c>
      <c r="J334" s="235" t="s">
        <v>15</v>
      </c>
      <c r="K334" s="184">
        <v>12164.71</v>
      </c>
      <c r="L334" s="184">
        <v>912.38</v>
      </c>
      <c r="M334" s="260"/>
      <c r="N334" s="184"/>
      <c r="O334" s="184"/>
      <c r="P334" s="184">
        <v>11252.33</v>
      </c>
      <c r="Q334" s="235" t="s">
        <v>17</v>
      </c>
      <c r="R334" s="235" t="s">
        <v>26</v>
      </c>
      <c r="S334" s="235" t="s">
        <v>27</v>
      </c>
      <c r="T334" s="275" t="s">
        <v>1383</v>
      </c>
    </row>
    <row r="335" spans="1:20" ht="27" customHeight="1">
      <c r="A335" s="129" t="s">
        <v>1363</v>
      </c>
      <c r="B335" s="129" t="s">
        <v>1371</v>
      </c>
      <c r="C335" s="223" t="s">
        <v>1378</v>
      </c>
      <c r="D335" s="192" t="s">
        <v>9</v>
      </c>
      <c r="E335" s="235" t="s">
        <v>568</v>
      </c>
      <c r="F335" s="235" t="s">
        <v>11</v>
      </c>
      <c r="G335" s="192" t="s">
        <v>1382</v>
      </c>
      <c r="H335" s="235" t="s">
        <v>13</v>
      </c>
      <c r="I335" s="235" t="s">
        <v>15</v>
      </c>
      <c r="J335" s="235" t="s">
        <v>15</v>
      </c>
      <c r="K335" s="184">
        <v>20198.82</v>
      </c>
      <c r="L335" s="184">
        <v>1514.91</v>
      </c>
      <c r="M335" s="260">
        <v>1514.91</v>
      </c>
      <c r="N335" s="184"/>
      <c r="O335" s="184"/>
      <c r="P335" s="184">
        <v>17169</v>
      </c>
      <c r="Q335" s="235" t="s">
        <v>17</v>
      </c>
      <c r="R335" s="235" t="s">
        <v>1387</v>
      </c>
      <c r="S335" s="235" t="s">
        <v>18</v>
      </c>
      <c r="T335" s="275">
        <v>2022</v>
      </c>
    </row>
    <row r="336" spans="1:20" ht="33.75">
      <c r="A336" s="129" t="s">
        <v>1364</v>
      </c>
      <c r="B336" s="129" t="s">
        <v>1372</v>
      </c>
      <c r="C336" s="223" t="s">
        <v>1379</v>
      </c>
      <c r="D336" s="192" t="s">
        <v>50</v>
      </c>
      <c r="E336" s="235" t="s">
        <v>568</v>
      </c>
      <c r="F336" s="235" t="s">
        <v>51</v>
      </c>
      <c r="G336" s="192" t="s">
        <v>1382</v>
      </c>
      <c r="H336" s="235" t="s">
        <v>13</v>
      </c>
      <c r="I336" s="235" t="s">
        <v>15</v>
      </c>
      <c r="J336" s="235" t="s">
        <v>15</v>
      </c>
      <c r="K336" s="184">
        <v>7303.56</v>
      </c>
      <c r="L336" s="184">
        <v>552.16</v>
      </c>
      <c r="M336" s="260">
        <v>543.38</v>
      </c>
      <c r="N336" s="184"/>
      <c r="O336" s="184">
        <v>547.42</v>
      </c>
      <c r="P336" s="184">
        <v>6208.02</v>
      </c>
      <c r="Q336" s="235" t="s">
        <v>17</v>
      </c>
      <c r="R336" s="235" t="s">
        <v>1387</v>
      </c>
      <c r="S336" s="235" t="s">
        <v>26</v>
      </c>
      <c r="T336" s="275" t="s">
        <v>1386</v>
      </c>
    </row>
    <row r="337" spans="1:20" ht="22.5">
      <c r="A337" s="129" t="s">
        <v>1365</v>
      </c>
      <c r="B337" s="129" t="s">
        <v>1373</v>
      </c>
      <c r="C337" s="223" t="s">
        <v>1380</v>
      </c>
      <c r="D337" s="192" t="s">
        <v>1394</v>
      </c>
      <c r="E337" s="235" t="s">
        <v>568</v>
      </c>
      <c r="F337" s="235" t="s">
        <v>55</v>
      </c>
      <c r="G337" s="192" t="s">
        <v>1382</v>
      </c>
      <c r="H337" s="235" t="s">
        <v>13</v>
      </c>
      <c r="I337" s="235" t="s">
        <v>15</v>
      </c>
      <c r="J337" s="235" t="s">
        <v>15</v>
      </c>
      <c r="K337" s="184">
        <f>SUM(P337*100/85)</f>
        <v>97317.64705882352</v>
      </c>
      <c r="L337" s="260">
        <v>7298.83</v>
      </c>
      <c r="M337" s="260">
        <v>7298.82</v>
      </c>
      <c r="N337" s="184"/>
      <c r="O337" s="184"/>
      <c r="P337" s="184">
        <v>82720</v>
      </c>
      <c r="Q337" s="235" t="s">
        <v>17</v>
      </c>
      <c r="R337" s="235" t="s">
        <v>1387</v>
      </c>
      <c r="S337" s="235" t="s">
        <v>26</v>
      </c>
      <c r="T337" s="275" t="s">
        <v>1383</v>
      </c>
    </row>
    <row r="338" spans="1:20" ht="22.5">
      <c r="A338" s="129" t="s">
        <v>1508</v>
      </c>
      <c r="B338" s="129" t="s">
        <v>1571</v>
      </c>
      <c r="C338" s="129" t="s">
        <v>1509</v>
      </c>
      <c r="D338" s="192" t="s">
        <v>58</v>
      </c>
      <c r="E338" s="235" t="s">
        <v>568</v>
      </c>
      <c r="F338" s="247" t="s">
        <v>59</v>
      </c>
      <c r="G338" s="235" t="s">
        <v>1438</v>
      </c>
      <c r="H338" s="235" t="s">
        <v>13</v>
      </c>
      <c r="I338" s="235" t="s">
        <v>15</v>
      </c>
      <c r="J338" s="235" t="s">
        <v>15</v>
      </c>
      <c r="K338" s="277">
        <v>248151.35</v>
      </c>
      <c r="L338" s="277">
        <v>18611.36</v>
      </c>
      <c r="M338" s="277">
        <v>18611.34</v>
      </c>
      <c r="N338" s="277" t="s">
        <v>1</v>
      </c>
      <c r="O338" s="277" t="s">
        <v>1</v>
      </c>
      <c r="P338" s="277">
        <v>210928.65</v>
      </c>
      <c r="Q338" s="192" t="s">
        <v>26</v>
      </c>
      <c r="R338" s="235" t="s">
        <v>26</v>
      </c>
      <c r="S338" s="192" t="s">
        <v>27</v>
      </c>
      <c r="T338" s="192">
        <v>2020</v>
      </c>
    </row>
    <row r="339" spans="1:20" ht="33.75">
      <c r="A339" s="129" t="s">
        <v>1514</v>
      </c>
      <c r="B339" s="129" t="s">
        <v>1572</v>
      </c>
      <c r="C339" s="129" t="s">
        <v>1593</v>
      </c>
      <c r="D339" s="192" t="s">
        <v>58</v>
      </c>
      <c r="E339" s="235" t="s">
        <v>568</v>
      </c>
      <c r="F339" s="247" t="s">
        <v>59</v>
      </c>
      <c r="G339" s="235" t="s">
        <v>1438</v>
      </c>
      <c r="H339" s="235" t="s">
        <v>13</v>
      </c>
      <c r="I339" s="235" t="s">
        <v>15</v>
      </c>
      <c r="J339" s="235" t="s">
        <v>15</v>
      </c>
      <c r="K339" s="277">
        <f>SUM(P339*100/85)</f>
        <v>62283.24705882353</v>
      </c>
      <c r="L339" s="277">
        <v>4671.25</v>
      </c>
      <c r="M339" s="277">
        <v>4671.23</v>
      </c>
      <c r="N339" s="277" t="s">
        <v>1</v>
      </c>
      <c r="O339" s="277" t="s">
        <v>1</v>
      </c>
      <c r="P339" s="277">
        <v>52940.76</v>
      </c>
      <c r="Q339" s="192" t="s">
        <v>26</v>
      </c>
      <c r="R339" s="235" t="s">
        <v>26</v>
      </c>
      <c r="S339" s="192" t="s">
        <v>27</v>
      </c>
      <c r="T339" s="192">
        <v>2020</v>
      </c>
    </row>
    <row r="340" spans="1:20" ht="22.5">
      <c r="A340" s="129" t="s">
        <v>1515</v>
      </c>
      <c r="B340" s="129" t="s">
        <v>1573</v>
      </c>
      <c r="C340" s="129" t="s">
        <v>1516</v>
      </c>
      <c r="D340" s="235" t="s">
        <v>1517</v>
      </c>
      <c r="E340" s="235" t="s">
        <v>568</v>
      </c>
      <c r="F340" s="235" t="s">
        <v>41</v>
      </c>
      <c r="G340" s="235" t="s">
        <v>1438</v>
      </c>
      <c r="H340" s="235" t="s">
        <v>13</v>
      </c>
      <c r="I340" s="235" t="s">
        <v>15</v>
      </c>
      <c r="J340" s="235" t="s">
        <v>15</v>
      </c>
      <c r="K340" s="277">
        <f>SUM(P340*100/85)</f>
        <v>129240.04705882353</v>
      </c>
      <c r="L340" s="277">
        <v>9693.01</v>
      </c>
      <c r="M340" s="277">
        <v>9693</v>
      </c>
      <c r="N340" s="277" t="s">
        <v>1</v>
      </c>
      <c r="O340" s="277" t="s">
        <v>1</v>
      </c>
      <c r="P340" s="277">
        <v>109854.04</v>
      </c>
      <c r="Q340" s="192" t="s">
        <v>26</v>
      </c>
      <c r="R340" s="235" t="s">
        <v>26</v>
      </c>
      <c r="S340" s="192" t="s">
        <v>27</v>
      </c>
      <c r="T340" s="192">
        <v>2020</v>
      </c>
    </row>
    <row r="341" spans="1:36" s="234" customFormat="1" ht="45">
      <c r="A341" s="129" t="s">
        <v>1518</v>
      </c>
      <c r="B341" s="129" t="s">
        <v>1574</v>
      </c>
      <c r="C341" s="129" t="s">
        <v>1519</v>
      </c>
      <c r="D341" s="235" t="s">
        <v>1520</v>
      </c>
      <c r="E341" s="235" t="s">
        <v>568</v>
      </c>
      <c r="F341" s="235" t="s">
        <v>41</v>
      </c>
      <c r="G341" s="235" t="s">
        <v>1438</v>
      </c>
      <c r="H341" s="235" t="s">
        <v>13</v>
      </c>
      <c r="I341" s="235" t="s">
        <v>15</v>
      </c>
      <c r="J341" s="235" t="s">
        <v>15</v>
      </c>
      <c r="K341" s="277">
        <f>SUM(M341:P341)</f>
        <v>55057.3</v>
      </c>
      <c r="L341" s="277" t="s">
        <v>1</v>
      </c>
      <c r="M341" s="277">
        <v>4129.23</v>
      </c>
      <c r="N341" s="277">
        <v>4130.07</v>
      </c>
      <c r="O341" s="277" t="s">
        <v>1</v>
      </c>
      <c r="P341" s="277">
        <v>46798</v>
      </c>
      <c r="Q341" s="192" t="s">
        <v>26</v>
      </c>
      <c r="R341" s="235" t="s">
        <v>26</v>
      </c>
      <c r="S341" s="192" t="s">
        <v>27</v>
      </c>
      <c r="T341" s="192">
        <v>2019</v>
      </c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</row>
    <row r="342" spans="1:20" ht="22.5">
      <c r="A342" s="129" t="s">
        <v>1521</v>
      </c>
      <c r="B342" s="129" t="s">
        <v>1575</v>
      </c>
      <c r="C342" s="129" t="s">
        <v>1522</v>
      </c>
      <c r="D342" s="235" t="s">
        <v>1394</v>
      </c>
      <c r="E342" s="235" t="s">
        <v>568</v>
      </c>
      <c r="F342" s="235" t="s">
        <v>41</v>
      </c>
      <c r="G342" s="235" t="s">
        <v>1438</v>
      </c>
      <c r="H342" s="235" t="s">
        <v>13</v>
      </c>
      <c r="I342" s="235" t="s">
        <v>15</v>
      </c>
      <c r="J342" s="235" t="s">
        <v>15</v>
      </c>
      <c r="K342" s="277">
        <f>SUM(P342*100/85)</f>
        <v>808204.7058823529</v>
      </c>
      <c r="L342" s="277">
        <v>60615.36</v>
      </c>
      <c r="M342" s="277">
        <v>60615.35</v>
      </c>
      <c r="N342" s="277" t="s">
        <v>1</v>
      </c>
      <c r="O342" s="277" t="s">
        <v>1</v>
      </c>
      <c r="P342" s="277">
        <v>686974</v>
      </c>
      <c r="Q342" s="192" t="s">
        <v>26</v>
      </c>
      <c r="R342" s="235" t="s">
        <v>26</v>
      </c>
      <c r="S342" s="192" t="s">
        <v>27</v>
      </c>
      <c r="T342" s="192">
        <v>2020</v>
      </c>
    </row>
    <row r="343" spans="1:20" ht="22.5">
      <c r="A343" s="223" t="s">
        <v>1523</v>
      </c>
      <c r="B343" s="223" t="s">
        <v>1576</v>
      </c>
      <c r="C343" s="223" t="s">
        <v>1524</v>
      </c>
      <c r="D343" s="192" t="s">
        <v>9</v>
      </c>
      <c r="E343" s="192" t="s">
        <v>568</v>
      </c>
      <c r="F343" s="192" t="s">
        <v>11</v>
      </c>
      <c r="G343" s="192" t="s">
        <v>1438</v>
      </c>
      <c r="H343" s="192" t="s">
        <v>13</v>
      </c>
      <c r="I343" s="192" t="s">
        <v>15</v>
      </c>
      <c r="J343" s="192" t="s">
        <v>15</v>
      </c>
      <c r="K343" s="277">
        <f>SUM(L343:P343)</f>
        <v>357101.89</v>
      </c>
      <c r="L343" s="277">
        <v>30584.89</v>
      </c>
      <c r="M343" s="277">
        <v>26474</v>
      </c>
      <c r="N343" s="277" t="s">
        <v>1</v>
      </c>
      <c r="O343" s="277" t="s">
        <v>1</v>
      </c>
      <c r="P343" s="277">
        <v>300043</v>
      </c>
      <c r="Q343" s="192" t="s">
        <v>26</v>
      </c>
      <c r="R343" s="235" t="s">
        <v>26</v>
      </c>
      <c r="S343" s="192" t="s">
        <v>27</v>
      </c>
      <c r="T343" s="192">
        <v>2020</v>
      </c>
    </row>
    <row r="344" spans="1:20" ht="22.5">
      <c r="A344" s="129" t="s">
        <v>1525</v>
      </c>
      <c r="B344" s="129" t="s">
        <v>1577</v>
      </c>
      <c r="C344" s="129" t="s">
        <v>1526</v>
      </c>
      <c r="D344" s="235" t="s">
        <v>1527</v>
      </c>
      <c r="E344" s="235" t="s">
        <v>568</v>
      </c>
      <c r="F344" s="235" t="s">
        <v>11</v>
      </c>
      <c r="G344" s="235" t="s">
        <v>1438</v>
      </c>
      <c r="H344" s="235" t="s">
        <v>13</v>
      </c>
      <c r="I344" s="235" t="s">
        <v>15</v>
      </c>
      <c r="J344" s="235" t="s">
        <v>15</v>
      </c>
      <c r="K344" s="277">
        <f>SUM(P344*100/85)</f>
        <v>23544.000000000004</v>
      </c>
      <c r="L344" s="277" t="s">
        <v>1</v>
      </c>
      <c r="M344" s="277">
        <v>1765.8</v>
      </c>
      <c r="N344" s="277">
        <v>1765.8</v>
      </c>
      <c r="O344" s="277" t="s">
        <v>1</v>
      </c>
      <c r="P344" s="277">
        <v>20012.4</v>
      </c>
      <c r="Q344" s="192" t="s">
        <v>26</v>
      </c>
      <c r="R344" s="235" t="s">
        <v>26</v>
      </c>
      <c r="S344" s="192" t="s">
        <v>27</v>
      </c>
      <c r="T344" s="192">
        <v>2020</v>
      </c>
    </row>
    <row r="345" spans="1:20" ht="33.75">
      <c r="A345" s="129" t="s">
        <v>1528</v>
      </c>
      <c r="B345" s="129" t="s">
        <v>1578</v>
      </c>
      <c r="C345" s="253" t="s">
        <v>1529</v>
      </c>
      <c r="D345" s="278" t="s">
        <v>46</v>
      </c>
      <c r="E345" s="235" t="s">
        <v>568</v>
      </c>
      <c r="F345" s="235" t="s">
        <v>47</v>
      </c>
      <c r="G345" s="235" t="s">
        <v>1530</v>
      </c>
      <c r="H345" s="235" t="s">
        <v>13</v>
      </c>
      <c r="I345" s="235" t="s">
        <v>15</v>
      </c>
      <c r="J345" s="235" t="s">
        <v>15</v>
      </c>
      <c r="K345" s="277">
        <v>134977.03</v>
      </c>
      <c r="L345" s="184">
        <v>10329.03</v>
      </c>
      <c r="M345" s="184">
        <v>10106.58</v>
      </c>
      <c r="N345" s="184"/>
      <c r="O345" s="184"/>
      <c r="P345" s="277">
        <v>114541.42</v>
      </c>
      <c r="Q345" s="192" t="s">
        <v>1579</v>
      </c>
      <c r="R345" s="235" t="s">
        <v>26</v>
      </c>
      <c r="S345" s="192" t="s">
        <v>27</v>
      </c>
      <c r="T345" s="192">
        <v>2020</v>
      </c>
    </row>
    <row r="346" spans="1:20" ht="22.5">
      <c r="A346" s="129" t="s">
        <v>1531</v>
      </c>
      <c r="B346" s="129" t="s">
        <v>1580</v>
      </c>
      <c r="C346" s="253" t="s">
        <v>1532</v>
      </c>
      <c r="D346" s="278" t="s">
        <v>1533</v>
      </c>
      <c r="E346" s="235" t="s">
        <v>568</v>
      </c>
      <c r="F346" s="235" t="s">
        <v>47</v>
      </c>
      <c r="G346" s="235" t="s">
        <v>1530</v>
      </c>
      <c r="H346" s="235" t="s">
        <v>13</v>
      </c>
      <c r="I346" s="235" t="s">
        <v>15</v>
      </c>
      <c r="J346" s="235" t="s">
        <v>15</v>
      </c>
      <c r="K346" s="277">
        <f>SUM(P346*100/85)</f>
        <v>38880</v>
      </c>
      <c r="L346" s="184"/>
      <c r="M346" s="184">
        <v>2916</v>
      </c>
      <c r="N346" s="184">
        <v>2916</v>
      </c>
      <c r="O346" s="184"/>
      <c r="P346" s="277">
        <v>33048</v>
      </c>
      <c r="Q346" s="192" t="s">
        <v>26</v>
      </c>
      <c r="R346" s="235" t="s">
        <v>26</v>
      </c>
      <c r="S346" s="192" t="s">
        <v>27</v>
      </c>
      <c r="T346" s="192">
        <v>2019</v>
      </c>
    </row>
    <row r="347" spans="1:20" ht="22.5">
      <c r="A347" s="129" t="s">
        <v>1534</v>
      </c>
      <c r="B347" s="129" t="s">
        <v>1581</v>
      </c>
      <c r="C347" s="253" t="s">
        <v>1535</v>
      </c>
      <c r="D347" s="278" t="s">
        <v>1536</v>
      </c>
      <c r="E347" s="235" t="s">
        <v>568</v>
      </c>
      <c r="F347" s="235" t="s">
        <v>47</v>
      </c>
      <c r="G347" s="235" t="s">
        <v>1530</v>
      </c>
      <c r="H347" s="235" t="s">
        <v>13</v>
      </c>
      <c r="I347" s="235" t="s">
        <v>15</v>
      </c>
      <c r="J347" s="235" t="s">
        <v>15</v>
      </c>
      <c r="K347" s="277">
        <v>32616.28</v>
      </c>
      <c r="L347" s="184"/>
      <c r="M347" s="184">
        <v>2446.22</v>
      </c>
      <c r="N347" s="184">
        <v>2446.23</v>
      </c>
      <c r="O347" s="184"/>
      <c r="P347" s="277">
        <v>27723.83</v>
      </c>
      <c r="Q347" s="192" t="s">
        <v>26</v>
      </c>
      <c r="R347" s="235" t="s">
        <v>26</v>
      </c>
      <c r="S347" s="192" t="s">
        <v>27</v>
      </c>
      <c r="T347" s="192">
        <v>2019</v>
      </c>
    </row>
    <row r="348" spans="1:20" ht="33.75">
      <c r="A348" s="129" t="s">
        <v>1537</v>
      </c>
      <c r="B348" s="129" t="s">
        <v>1582</v>
      </c>
      <c r="C348" s="193" t="s">
        <v>1538</v>
      </c>
      <c r="D348" s="192" t="s">
        <v>1412</v>
      </c>
      <c r="E348" s="192" t="s">
        <v>568</v>
      </c>
      <c r="F348" s="192" t="s">
        <v>22</v>
      </c>
      <c r="G348" s="192" t="s">
        <v>1438</v>
      </c>
      <c r="H348" s="192" t="s">
        <v>13</v>
      </c>
      <c r="I348" s="192" t="s">
        <v>15</v>
      </c>
      <c r="J348" s="192" t="s">
        <v>15</v>
      </c>
      <c r="K348" s="277">
        <v>271106.31</v>
      </c>
      <c r="L348" s="223">
        <v>22577.31</v>
      </c>
      <c r="M348" s="223">
        <v>20151</v>
      </c>
      <c r="N348" s="223"/>
      <c r="O348" s="223" t="s">
        <v>1</v>
      </c>
      <c r="P348" s="223">
        <v>228378</v>
      </c>
      <c r="Q348" s="192" t="s">
        <v>26</v>
      </c>
      <c r="R348" s="275" t="s">
        <v>27</v>
      </c>
      <c r="S348" s="192" t="s">
        <v>65</v>
      </c>
      <c r="T348" s="192">
        <v>2021</v>
      </c>
    </row>
    <row r="349" spans="1:20" ht="22.5">
      <c r="A349" s="129" t="s">
        <v>1539</v>
      </c>
      <c r="B349" s="129" t="s">
        <v>1583</v>
      </c>
      <c r="C349" s="129" t="s">
        <v>1540</v>
      </c>
      <c r="D349" s="235" t="s">
        <v>1541</v>
      </c>
      <c r="E349" s="235" t="s">
        <v>568</v>
      </c>
      <c r="F349" s="235" t="s">
        <v>51</v>
      </c>
      <c r="G349" s="235" t="s">
        <v>1438</v>
      </c>
      <c r="H349" s="235" t="s">
        <v>13</v>
      </c>
      <c r="I349" s="235" t="s">
        <v>15</v>
      </c>
      <c r="J349" s="235" t="s">
        <v>15</v>
      </c>
      <c r="K349" s="277">
        <v>244459.79</v>
      </c>
      <c r="L349" s="223">
        <v>9167.24</v>
      </c>
      <c r="M349" s="223">
        <v>18334.48</v>
      </c>
      <c r="N349" s="223"/>
      <c r="O349" s="223">
        <v>9167.24</v>
      </c>
      <c r="P349" s="277">
        <v>207790.83</v>
      </c>
      <c r="Q349" s="192" t="s">
        <v>26</v>
      </c>
      <c r="R349" s="275" t="s">
        <v>27</v>
      </c>
      <c r="S349" s="192" t="s">
        <v>65</v>
      </c>
      <c r="T349" s="192">
        <v>2021</v>
      </c>
    </row>
    <row r="350" spans="1:20" ht="41.25" customHeight="1">
      <c r="A350" s="129" t="s">
        <v>1544</v>
      </c>
      <c r="B350" s="129" t="s">
        <v>1584</v>
      </c>
      <c r="C350" s="129" t="s">
        <v>1545</v>
      </c>
      <c r="D350" s="235" t="s">
        <v>36</v>
      </c>
      <c r="E350" s="235" t="s">
        <v>568</v>
      </c>
      <c r="F350" s="235" t="s">
        <v>37</v>
      </c>
      <c r="G350" s="235" t="s">
        <v>1530</v>
      </c>
      <c r="H350" s="235" t="s">
        <v>13</v>
      </c>
      <c r="I350" s="235" t="s">
        <v>15</v>
      </c>
      <c r="J350" s="235" t="s">
        <v>15</v>
      </c>
      <c r="K350" s="277">
        <f>SUM(P350*100/85)</f>
        <v>241020</v>
      </c>
      <c r="L350" s="223">
        <v>18076.5</v>
      </c>
      <c r="M350" s="223">
        <v>18076.5</v>
      </c>
      <c r="N350" s="223" t="s">
        <v>1</v>
      </c>
      <c r="O350" s="223" t="s">
        <v>1</v>
      </c>
      <c r="P350" s="277">
        <v>204867</v>
      </c>
      <c r="Q350" s="192" t="s">
        <v>26</v>
      </c>
      <c r="R350" s="235" t="s">
        <v>26</v>
      </c>
      <c r="S350" s="192" t="s">
        <v>27</v>
      </c>
      <c r="T350" s="192">
        <v>2020</v>
      </c>
    </row>
    <row r="351" spans="1:20" ht="33.75">
      <c r="A351" s="129" t="s">
        <v>1547</v>
      </c>
      <c r="B351" s="129" t="s">
        <v>1585</v>
      </c>
      <c r="C351" s="129" t="s">
        <v>1548</v>
      </c>
      <c r="D351" s="192" t="s">
        <v>1549</v>
      </c>
      <c r="E351" s="192" t="s">
        <v>568</v>
      </c>
      <c r="F351" s="192" t="s">
        <v>37</v>
      </c>
      <c r="G351" s="192" t="s">
        <v>1530</v>
      </c>
      <c r="H351" s="192" t="s">
        <v>13</v>
      </c>
      <c r="I351" s="192" t="s">
        <v>15</v>
      </c>
      <c r="J351" s="192" t="s">
        <v>15</v>
      </c>
      <c r="K351" s="277">
        <v>52839</v>
      </c>
      <c r="L351" s="277" t="s">
        <v>1</v>
      </c>
      <c r="M351" s="277">
        <v>3962.82</v>
      </c>
      <c r="N351" s="277">
        <v>3963.18</v>
      </c>
      <c r="O351" s="277"/>
      <c r="P351" s="277">
        <v>44913</v>
      </c>
      <c r="Q351" s="192" t="s">
        <v>26</v>
      </c>
      <c r="R351" s="235" t="s">
        <v>26</v>
      </c>
      <c r="S351" s="192" t="s">
        <v>27</v>
      </c>
      <c r="T351" s="192">
        <v>2020</v>
      </c>
    </row>
    <row r="352" spans="1:20" ht="33.75">
      <c r="A352" s="129" t="s">
        <v>1550</v>
      </c>
      <c r="B352" s="129" t="s">
        <v>1586</v>
      </c>
      <c r="C352" s="223" t="s">
        <v>1551</v>
      </c>
      <c r="D352" s="279" t="s">
        <v>1552</v>
      </c>
      <c r="E352" s="235" t="s">
        <v>568</v>
      </c>
      <c r="F352" s="235" t="s">
        <v>55</v>
      </c>
      <c r="G352" s="235" t="s">
        <v>1438</v>
      </c>
      <c r="H352" s="235" t="s">
        <v>13</v>
      </c>
      <c r="I352" s="235" t="s">
        <v>15</v>
      </c>
      <c r="J352" s="235" t="s">
        <v>15</v>
      </c>
      <c r="K352" s="277">
        <v>135303.78</v>
      </c>
      <c r="L352" s="277"/>
      <c r="M352" s="277">
        <v>10147.77</v>
      </c>
      <c r="N352" s="277"/>
      <c r="O352" s="277">
        <v>10147.79</v>
      </c>
      <c r="P352" s="277">
        <v>115008.22</v>
      </c>
      <c r="Q352" s="192" t="s">
        <v>26</v>
      </c>
      <c r="R352" s="275" t="s">
        <v>27</v>
      </c>
      <c r="S352" s="192" t="s">
        <v>1416</v>
      </c>
      <c r="T352" s="192">
        <v>2020</v>
      </c>
    </row>
    <row r="353" spans="1:20" ht="42.75" customHeight="1">
      <c r="A353" s="129" t="s">
        <v>1553</v>
      </c>
      <c r="B353" s="129" t="s">
        <v>1587</v>
      </c>
      <c r="C353" s="223" t="s">
        <v>1554</v>
      </c>
      <c r="D353" s="279" t="s">
        <v>1555</v>
      </c>
      <c r="E353" s="235" t="s">
        <v>568</v>
      </c>
      <c r="F353" s="235" t="s">
        <v>55</v>
      </c>
      <c r="G353" s="235" t="s">
        <v>1438</v>
      </c>
      <c r="H353" s="235" t="s">
        <v>13</v>
      </c>
      <c r="I353" s="235" t="s">
        <v>15</v>
      </c>
      <c r="J353" s="235" t="s">
        <v>15</v>
      </c>
      <c r="K353" s="277">
        <v>228278.93</v>
      </c>
      <c r="L353" s="277">
        <v>17120.92</v>
      </c>
      <c r="M353" s="277">
        <v>17120.92</v>
      </c>
      <c r="N353" s="277" t="s">
        <v>1</v>
      </c>
      <c r="O353" s="277"/>
      <c r="P353" s="277">
        <v>194037.09</v>
      </c>
      <c r="Q353" s="192" t="s">
        <v>26</v>
      </c>
      <c r="R353" s="275" t="s">
        <v>27</v>
      </c>
      <c r="S353" s="192" t="s">
        <v>1416</v>
      </c>
      <c r="T353" s="192">
        <v>2020</v>
      </c>
    </row>
    <row r="354" spans="1:20" ht="36.75" customHeight="1">
      <c r="A354" s="129" t="s">
        <v>1556</v>
      </c>
      <c r="B354" s="129" t="s">
        <v>1588</v>
      </c>
      <c r="C354" s="223" t="s">
        <v>1557</v>
      </c>
      <c r="D354" s="279" t="s">
        <v>1558</v>
      </c>
      <c r="E354" s="235" t="s">
        <v>568</v>
      </c>
      <c r="F354" s="235" t="s">
        <v>55</v>
      </c>
      <c r="G354" s="235" t="s">
        <v>1438</v>
      </c>
      <c r="H354" s="235" t="s">
        <v>13</v>
      </c>
      <c r="I354" s="235" t="s">
        <v>15</v>
      </c>
      <c r="J354" s="235" t="s">
        <v>15</v>
      </c>
      <c r="K354" s="277">
        <v>258243.74</v>
      </c>
      <c r="L354" s="277"/>
      <c r="M354" s="277">
        <v>19368.27</v>
      </c>
      <c r="N354" s="277"/>
      <c r="O354" s="277">
        <v>19368.29</v>
      </c>
      <c r="P354" s="277">
        <v>219507.18</v>
      </c>
      <c r="Q354" s="192" t="s">
        <v>26</v>
      </c>
      <c r="R354" s="275" t="s">
        <v>27</v>
      </c>
      <c r="S354" s="192" t="s">
        <v>1416</v>
      </c>
      <c r="T354" s="192">
        <v>2020</v>
      </c>
    </row>
    <row r="355" spans="1:20" ht="43.5" customHeight="1">
      <c r="A355" s="129" t="s">
        <v>1559</v>
      </c>
      <c r="B355" s="129" t="s">
        <v>1589</v>
      </c>
      <c r="C355" s="223" t="s">
        <v>1560</v>
      </c>
      <c r="D355" s="279" t="s">
        <v>1561</v>
      </c>
      <c r="E355" s="235" t="s">
        <v>568</v>
      </c>
      <c r="F355" s="235" t="s">
        <v>55</v>
      </c>
      <c r="G355" s="235" t="s">
        <v>1438</v>
      </c>
      <c r="H355" s="235" t="s">
        <v>13</v>
      </c>
      <c r="I355" s="235" t="s">
        <v>15</v>
      </c>
      <c r="J355" s="235" t="s">
        <v>15</v>
      </c>
      <c r="K355" s="280">
        <v>226235.40292848734</v>
      </c>
      <c r="L355" s="277">
        <v>16967.66</v>
      </c>
      <c r="M355" s="277">
        <v>16967.65</v>
      </c>
      <c r="N355" s="277"/>
      <c r="O355" s="277"/>
      <c r="P355" s="280">
        <v>192300.09</v>
      </c>
      <c r="Q355" s="192" t="s">
        <v>26</v>
      </c>
      <c r="R355" s="275" t="s">
        <v>27</v>
      </c>
      <c r="S355" s="192" t="s">
        <v>1416</v>
      </c>
      <c r="T355" s="192">
        <v>2020</v>
      </c>
    </row>
    <row r="356" spans="1:20" ht="33.75">
      <c r="A356" s="129" t="s">
        <v>1562</v>
      </c>
      <c r="B356" s="129" t="s">
        <v>1590</v>
      </c>
      <c r="C356" s="223" t="s">
        <v>1563</v>
      </c>
      <c r="D356" s="279" t="s">
        <v>1564</v>
      </c>
      <c r="E356" s="235" t="s">
        <v>568</v>
      </c>
      <c r="F356" s="235" t="s">
        <v>55</v>
      </c>
      <c r="G356" s="235" t="s">
        <v>1438</v>
      </c>
      <c r="H356" s="235" t="s">
        <v>13</v>
      </c>
      <c r="I356" s="235" t="s">
        <v>15</v>
      </c>
      <c r="J356" s="235" t="s">
        <v>15</v>
      </c>
      <c r="K356" s="280">
        <v>114057.91</v>
      </c>
      <c r="L356" s="277"/>
      <c r="M356" s="277">
        <v>8555.68</v>
      </c>
      <c r="N356" s="277" t="s">
        <v>1</v>
      </c>
      <c r="O356" s="277">
        <v>8555.71</v>
      </c>
      <c r="P356" s="280">
        <v>96946.52</v>
      </c>
      <c r="Q356" s="192" t="s">
        <v>26</v>
      </c>
      <c r="R356" s="275" t="s">
        <v>27</v>
      </c>
      <c r="S356" s="192" t="s">
        <v>1416</v>
      </c>
      <c r="T356" s="192">
        <v>2020</v>
      </c>
    </row>
    <row r="357" spans="1:20" ht="22.5">
      <c r="A357" s="129" t="s">
        <v>1565</v>
      </c>
      <c r="B357" s="129" t="s">
        <v>1591</v>
      </c>
      <c r="C357" s="281" t="s">
        <v>1566</v>
      </c>
      <c r="D357" s="279" t="s">
        <v>1567</v>
      </c>
      <c r="E357" s="235" t="s">
        <v>568</v>
      </c>
      <c r="F357" s="235" t="s">
        <v>55</v>
      </c>
      <c r="G357" s="235" t="s">
        <v>1438</v>
      </c>
      <c r="H357" s="235" t="s">
        <v>13</v>
      </c>
      <c r="I357" s="235" t="s">
        <v>15</v>
      </c>
      <c r="J357" s="235" t="s">
        <v>15</v>
      </c>
      <c r="K357" s="280">
        <v>845391.9271067006</v>
      </c>
      <c r="L357" s="277"/>
      <c r="M357" s="277">
        <v>63404.39</v>
      </c>
      <c r="N357" s="277">
        <v>63404.4</v>
      </c>
      <c r="O357" s="277"/>
      <c r="P357" s="280">
        <v>718583.14</v>
      </c>
      <c r="Q357" s="192" t="s">
        <v>26</v>
      </c>
      <c r="R357" s="275" t="s">
        <v>27</v>
      </c>
      <c r="S357" s="192" t="s">
        <v>1416</v>
      </c>
      <c r="T357" s="192">
        <v>2020</v>
      </c>
    </row>
    <row r="358" spans="1:20" ht="22.5">
      <c r="A358" s="129" t="s">
        <v>1434</v>
      </c>
      <c r="B358" s="129" t="s">
        <v>1435</v>
      </c>
      <c r="C358" s="223" t="s">
        <v>1436</v>
      </c>
      <c r="D358" s="282" t="s">
        <v>1437</v>
      </c>
      <c r="E358" s="235" t="s">
        <v>568</v>
      </c>
      <c r="F358" s="235" t="s">
        <v>55</v>
      </c>
      <c r="G358" s="235" t="s">
        <v>1438</v>
      </c>
      <c r="H358" s="235" t="s">
        <v>13</v>
      </c>
      <c r="I358" s="235" t="s">
        <v>15</v>
      </c>
      <c r="J358" s="235" t="s">
        <v>15</v>
      </c>
      <c r="K358" s="280">
        <v>1174039.45</v>
      </c>
      <c r="L358" s="277"/>
      <c r="M358" s="277">
        <v>82602.47</v>
      </c>
      <c r="N358" s="277">
        <v>72673.21</v>
      </c>
      <c r="O358" s="277">
        <v>82602.47</v>
      </c>
      <c r="P358" s="280">
        <v>936161.3</v>
      </c>
      <c r="Q358" s="192" t="s">
        <v>26</v>
      </c>
      <c r="R358" s="275" t="s">
        <v>27</v>
      </c>
      <c r="S358" s="192" t="s">
        <v>1416</v>
      </c>
      <c r="T358" s="192">
        <v>2020</v>
      </c>
    </row>
    <row r="359" spans="1:20" ht="33.75">
      <c r="A359" s="129" t="s">
        <v>1439</v>
      </c>
      <c r="B359" s="129" t="s">
        <v>1440</v>
      </c>
      <c r="C359" s="281" t="s">
        <v>1441</v>
      </c>
      <c r="D359" s="279" t="s">
        <v>1442</v>
      </c>
      <c r="E359" s="235" t="s">
        <v>568</v>
      </c>
      <c r="F359" s="235" t="s">
        <v>55</v>
      </c>
      <c r="G359" s="235" t="s">
        <v>1438</v>
      </c>
      <c r="H359" s="235" t="s">
        <v>13</v>
      </c>
      <c r="I359" s="235" t="s">
        <v>15</v>
      </c>
      <c r="J359" s="235" t="s">
        <v>15</v>
      </c>
      <c r="K359" s="277">
        <v>611098.17</v>
      </c>
      <c r="L359" s="277"/>
      <c r="M359" s="277">
        <v>45338.47</v>
      </c>
      <c r="N359" s="277">
        <v>51923.66</v>
      </c>
      <c r="O359" s="277"/>
      <c r="P359" s="277">
        <v>513836.04</v>
      </c>
      <c r="Q359" s="192" t="s">
        <v>26</v>
      </c>
      <c r="R359" s="235" t="s">
        <v>26</v>
      </c>
      <c r="S359" s="192" t="s">
        <v>1416</v>
      </c>
      <c r="T359" s="192">
        <v>2020</v>
      </c>
    </row>
    <row r="360" spans="1:20" ht="33.75">
      <c r="A360" s="129" t="s">
        <v>1443</v>
      </c>
      <c r="B360" s="129" t="s">
        <v>1444</v>
      </c>
      <c r="C360" s="223" t="s">
        <v>1445</v>
      </c>
      <c r="D360" s="282" t="s">
        <v>1446</v>
      </c>
      <c r="E360" s="235" t="s">
        <v>568</v>
      </c>
      <c r="F360" s="235" t="s">
        <v>55</v>
      </c>
      <c r="G360" s="235" t="s">
        <v>1438</v>
      </c>
      <c r="H360" s="235" t="s">
        <v>13</v>
      </c>
      <c r="I360" s="235" t="s">
        <v>15</v>
      </c>
      <c r="J360" s="235" t="s">
        <v>15</v>
      </c>
      <c r="K360" s="277">
        <v>947270.2545749736</v>
      </c>
      <c r="L360" s="277"/>
      <c r="M360" s="277">
        <v>71045.26</v>
      </c>
      <c r="N360" s="277" t="s">
        <v>1</v>
      </c>
      <c r="O360" s="277">
        <v>71045.28</v>
      </c>
      <c r="P360" s="277">
        <v>805179.71</v>
      </c>
      <c r="Q360" s="192" t="s">
        <v>26</v>
      </c>
      <c r="R360" s="235" t="s">
        <v>26</v>
      </c>
      <c r="S360" s="192" t="s">
        <v>1416</v>
      </c>
      <c r="T360" s="192">
        <v>2020</v>
      </c>
    </row>
    <row r="361" spans="1:20" ht="33.75">
      <c r="A361" s="129" t="s">
        <v>1447</v>
      </c>
      <c r="B361" s="129" t="s">
        <v>1448</v>
      </c>
      <c r="C361" s="223" t="s">
        <v>1449</v>
      </c>
      <c r="D361" s="279" t="s">
        <v>1450</v>
      </c>
      <c r="E361" s="235" t="s">
        <v>568</v>
      </c>
      <c r="F361" s="235" t="s">
        <v>55</v>
      </c>
      <c r="G361" s="235" t="s">
        <v>1438</v>
      </c>
      <c r="H361" s="235" t="s">
        <v>13</v>
      </c>
      <c r="I361" s="235" t="s">
        <v>15</v>
      </c>
      <c r="J361" s="235" t="s">
        <v>15</v>
      </c>
      <c r="K361" s="277">
        <v>63967.38</v>
      </c>
      <c r="L361" s="277"/>
      <c r="M361" s="280">
        <v>4797.54</v>
      </c>
      <c r="N361" s="260">
        <v>4797.56</v>
      </c>
      <c r="O361" s="277"/>
      <c r="P361" s="277">
        <v>54372.28</v>
      </c>
      <c r="Q361" s="192" t="s">
        <v>26</v>
      </c>
      <c r="R361" s="275" t="s">
        <v>27</v>
      </c>
      <c r="S361" s="192" t="s">
        <v>1416</v>
      </c>
      <c r="T361" s="192">
        <v>2020</v>
      </c>
    </row>
    <row r="362" spans="1:20" ht="34.5" customHeight="1">
      <c r="A362" s="129" t="s">
        <v>1451</v>
      </c>
      <c r="B362" s="129" t="s">
        <v>1452</v>
      </c>
      <c r="C362" s="223" t="s">
        <v>1453</v>
      </c>
      <c r="D362" s="279" t="s">
        <v>1454</v>
      </c>
      <c r="E362" s="235" t="s">
        <v>568</v>
      </c>
      <c r="F362" s="235" t="s">
        <v>55</v>
      </c>
      <c r="G362" s="235" t="s">
        <v>1438</v>
      </c>
      <c r="H362" s="235" t="s">
        <v>13</v>
      </c>
      <c r="I362" s="235" t="s">
        <v>15</v>
      </c>
      <c r="J362" s="235" t="s">
        <v>15</v>
      </c>
      <c r="K362" s="280">
        <v>37522.77074579877</v>
      </c>
      <c r="L362" s="277"/>
      <c r="M362" s="280">
        <v>2814.21</v>
      </c>
      <c r="N362" s="260">
        <v>2814.21</v>
      </c>
      <c r="O362" s="277"/>
      <c r="P362" s="277">
        <v>31894.35</v>
      </c>
      <c r="Q362" s="192" t="s">
        <v>26</v>
      </c>
      <c r="R362" s="275" t="s">
        <v>27</v>
      </c>
      <c r="S362" s="192" t="s">
        <v>1416</v>
      </c>
      <c r="T362" s="192">
        <v>2020</v>
      </c>
    </row>
    <row r="363" spans="1:20" ht="45" customHeight="1">
      <c r="A363" s="129" t="s">
        <v>1455</v>
      </c>
      <c r="B363" s="129" t="s">
        <v>1456</v>
      </c>
      <c r="C363" s="223" t="s">
        <v>1457</v>
      </c>
      <c r="D363" s="279" t="s">
        <v>1458</v>
      </c>
      <c r="E363" s="235" t="s">
        <v>568</v>
      </c>
      <c r="F363" s="235" t="s">
        <v>55</v>
      </c>
      <c r="G363" s="235" t="s">
        <v>1438</v>
      </c>
      <c r="H363" s="235" t="s">
        <v>13</v>
      </c>
      <c r="I363" s="235" t="s">
        <v>15</v>
      </c>
      <c r="J363" s="235" t="s">
        <v>15</v>
      </c>
      <c r="K363" s="280">
        <v>46222.63154925819</v>
      </c>
      <c r="L363" s="277"/>
      <c r="M363" s="280">
        <v>3466.69</v>
      </c>
      <c r="N363" s="260">
        <v>3466.7</v>
      </c>
      <c r="O363" s="277"/>
      <c r="P363" s="277">
        <v>39289.24</v>
      </c>
      <c r="Q363" s="192" t="s">
        <v>26</v>
      </c>
      <c r="R363" s="275" t="s">
        <v>27</v>
      </c>
      <c r="S363" s="192" t="s">
        <v>1416</v>
      </c>
      <c r="T363" s="192">
        <v>2020</v>
      </c>
    </row>
    <row r="364" spans="1:20" ht="22.5">
      <c r="A364" s="129" t="s">
        <v>1459</v>
      </c>
      <c r="B364" s="129" t="s">
        <v>1460</v>
      </c>
      <c r="C364" s="223" t="s">
        <v>1461</v>
      </c>
      <c r="D364" s="279" t="s">
        <v>1462</v>
      </c>
      <c r="E364" s="235" t="s">
        <v>568</v>
      </c>
      <c r="F364" s="235" t="s">
        <v>55</v>
      </c>
      <c r="G364" s="235" t="s">
        <v>1438</v>
      </c>
      <c r="H364" s="235" t="s">
        <v>13</v>
      </c>
      <c r="I364" s="235" t="s">
        <v>15</v>
      </c>
      <c r="J364" s="235" t="s">
        <v>15</v>
      </c>
      <c r="K364" s="280">
        <v>29178.73</v>
      </c>
      <c r="L364" s="277"/>
      <c r="M364" s="280">
        <v>1599.8</v>
      </c>
      <c r="N364" s="260">
        <v>9447.85</v>
      </c>
      <c r="O364" s="277"/>
      <c r="P364" s="277">
        <v>18131.08</v>
      </c>
      <c r="Q364" s="192" t="s">
        <v>26</v>
      </c>
      <c r="R364" s="275" t="s">
        <v>27</v>
      </c>
      <c r="S364" s="192" t="s">
        <v>1416</v>
      </c>
      <c r="T364" s="192">
        <v>2020</v>
      </c>
    </row>
    <row r="365" spans="1:20" ht="33.75">
      <c r="A365" s="129" t="s">
        <v>1463</v>
      </c>
      <c r="B365" s="129" t="s">
        <v>1464</v>
      </c>
      <c r="C365" s="223" t="s">
        <v>1465</v>
      </c>
      <c r="D365" s="279" t="s">
        <v>1466</v>
      </c>
      <c r="E365" s="235" t="s">
        <v>568</v>
      </c>
      <c r="F365" s="235" t="s">
        <v>55</v>
      </c>
      <c r="G365" s="235" t="s">
        <v>1438</v>
      </c>
      <c r="H365" s="235" t="s">
        <v>13</v>
      </c>
      <c r="I365" s="235" t="s">
        <v>15</v>
      </c>
      <c r="J365" s="235" t="s">
        <v>15</v>
      </c>
      <c r="K365" s="280">
        <v>11509.45</v>
      </c>
      <c r="L365" s="277"/>
      <c r="M365" s="280">
        <v>863.21</v>
      </c>
      <c r="N365" s="260"/>
      <c r="O365" s="260">
        <v>863.21</v>
      </c>
      <c r="P365" s="277">
        <v>9783.03</v>
      </c>
      <c r="Q365" s="192" t="s">
        <v>26</v>
      </c>
      <c r="R365" s="275" t="s">
        <v>27</v>
      </c>
      <c r="S365" s="192" t="s">
        <v>1416</v>
      </c>
      <c r="T365" s="192">
        <v>2020</v>
      </c>
    </row>
    <row r="366" spans="1:20" ht="33.75">
      <c r="A366" s="129" t="s">
        <v>1467</v>
      </c>
      <c r="B366" s="129" t="s">
        <v>1468</v>
      </c>
      <c r="C366" s="223" t="s">
        <v>1469</v>
      </c>
      <c r="D366" s="279" t="s">
        <v>1470</v>
      </c>
      <c r="E366" s="235" t="s">
        <v>568</v>
      </c>
      <c r="F366" s="235" t="s">
        <v>55</v>
      </c>
      <c r="G366" s="235" t="s">
        <v>1438</v>
      </c>
      <c r="H366" s="235" t="s">
        <v>13</v>
      </c>
      <c r="I366" s="235" t="s">
        <v>15</v>
      </c>
      <c r="J366" s="235" t="s">
        <v>15</v>
      </c>
      <c r="K366" s="280">
        <v>233197.76</v>
      </c>
      <c r="L366" s="277"/>
      <c r="M366" s="280">
        <v>17489.83</v>
      </c>
      <c r="N366" s="260">
        <v>17489.84</v>
      </c>
      <c r="O366" s="277"/>
      <c r="P366" s="277">
        <v>198218.09</v>
      </c>
      <c r="Q366" s="192" t="s">
        <v>26</v>
      </c>
      <c r="R366" s="275" t="s">
        <v>27</v>
      </c>
      <c r="S366" s="192" t="s">
        <v>1416</v>
      </c>
      <c r="T366" s="192">
        <v>2020</v>
      </c>
    </row>
    <row r="367" spans="1:20" ht="44.25" customHeight="1">
      <c r="A367" s="129" t="s">
        <v>1471</v>
      </c>
      <c r="B367" s="129" t="s">
        <v>1472</v>
      </c>
      <c r="C367" s="223" t="s">
        <v>1473</v>
      </c>
      <c r="D367" s="279" t="s">
        <v>1474</v>
      </c>
      <c r="E367" s="235" t="s">
        <v>568</v>
      </c>
      <c r="F367" s="235" t="s">
        <v>55</v>
      </c>
      <c r="G367" s="235" t="s">
        <v>1438</v>
      </c>
      <c r="H367" s="235" t="s">
        <v>13</v>
      </c>
      <c r="I367" s="235" t="s">
        <v>15</v>
      </c>
      <c r="J367" s="235" t="s">
        <v>15</v>
      </c>
      <c r="K367" s="280">
        <v>94700.32616796833</v>
      </c>
      <c r="L367" s="277"/>
      <c r="M367" s="280">
        <v>7102.52</v>
      </c>
      <c r="N367" s="260">
        <v>7102.53</v>
      </c>
      <c r="O367" s="277"/>
      <c r="P367" s="277">
        <v>80495.28</v>
      </c>
      <c r="Q367" s="192" t="s">
        <v>26</v>
      </c>
      <c r="R367" s="275" t="s">
        <v>27</v>
      </c>
      <c r="S367" s="192" t="s">
        <v>1416</v>
      </c>
      <c r="T367" s="192">
        <v>2020</v>
      </c>
    </row>
    <row r="368" spans="1:20" ht="39.75" customHeight="1">
      <c r="A368" s="129" t="s">
        <v>1475</v>
      </c>
      <c r="B368" s="129" t="s">
        <v>1476</v>
      </c>
      <c r="C368" s="223" t="s">
        <v>1477</v>
      </c>
      <c r="D368" s="279" t="s">
        <v>1478</v>
      </c>
      <c r="E368" s="235" t="s">
        <v>568</v>
      </c>
      <c r="F368" s="235" t="s">
        <v>55</v>
      </c>
      <c r="G368" s="235" t="s">
        <v>1438</v>
      </c>
      <c r="H368" s="235" t="s">
        <v>13</v>
      </c>
      <c r="I368" s="235" t="s">
        <v>15</v>
      </c>
      <c r="J368" s="235" t="s">
        <v>15</v>
      </c>
      <c r="K368" s="280">
        <v>67528.66</v>
      </c>
      <c r="L368" s="277"/>
      <c r="M368" s="280">
        <v>5064.65</v>
      </c>
      <c r="N368" s="260">
        <v>5064.65</v>
      </c>
      <c r="O368" s="277"/>
      <c r="P368" s="277">
        <v>57399.36</v>
      </c>
      <c r="Q368" s="192" t="s">
        <v>26</v>
      </c>
      <c r="R368" s="275" t="s">
        <v>27</v>
      </c>
      <c r="S368" s="192" t="s">
        <v>1416</v>
      </c>
      <c r="T368" s="192">
        <v>2020</v>
      </c>
    </row>
    <row r="369" spans="1:20" ht="33" customHeight="1">
      <c r="A369" s="129" t="s">
        <v>1479</v>
      </c>
      <c r="B369" s="129" t="s">
        <v>1480</v>
      </c>
      <c r="C369" s="223" t="s">
        <v>1481</v>
      </c>
      <c r="D369" s="279" t="s">
        <v>1482</v>
      </c>
      <c r="E369" s="235" t="s">
        <v>568</v>
      </c>
      <c r="F369" s="235" t="s">
        <v>55</v>
      </c>
      <c r="G369" s="235" t="s">
        <v>1438</v>
      </c>
      <c r="H369" s="235" t="s">
        <v>13</v>
      </c>
      <c r="I369" s="235" t="s">
        <v>15</v>
      </c>
      <c r="J369" s="235" t="s">
        <v>15</v>
      </c>
      <c r="K369" s="280">
        <v>45027.32</v>
      </c>
      <c r="L369" s="277"/>
      <c r="M369" s="280">
        <v>3377.04</v>
      </c>
      <c r="N369" s="260"/>
      <c r="O369" s="280">
        <v>3377.05</v>
      </c>
      <c r="P369" s="277">
        <v>38273.23</v>
      </c>
      <c r="Q369" s="192" t="s">
        <v>26</v>
      </c>
      <c r="R369" s="235" t="s">
        <v>26</v>
      </c>
      <c r="S369" s="192" t="s">
        <v>1666</v>
      </c>
      <c r="T369" s="192">
        <v>2021</v>
      </c>
    </row>
    <row r="370" spans="1:20" ht="26.25" customHeight="1">
      <c r="A370" s="129" t="s">
        <v>1483</v>
      </c>
      <c r="B370" s="129" t="s">
        <v>1484</v>
      </c>
      <c r="C370" s="223" t="s">
        <v>1485</v>
      </c>
      <c r="D370" s="223" t="s">
        <v>1486</v>
      </c>
      <c r="E370" s="235" t="s">
        <v>568</v>
      </c>
      <c r="F370" s="235" t="s">
        <v>55</v>
      </c>
      <c r="G370" s="235" t="s">
        <v>1438</v>
      </c>
      <c r="H370" s="235" t="s">
        <v>13</v>
      </c>
      <c r="I370" s="235" t="s">
        <v>15</v>
      </c>
      <c r="J370" s="235" t="s">
        <v>15</v>
      </c>
      <c r="K370" s="280">
        <v>124706.22001559395</v>
      </c>
      <c r="L370" s="277"/>
      <c r="M370" s="280">
        <v>9352.96</v>
      </c>
      <c r="N370" s="260">
        <v>9352.97</v>
      </c>
      <c r="O370" s="280"/>
      <c r="P370" s="277">
        <v>106000.29</v>
      </c>
      <c r="Q370" s="192" t="s">
        <v>26</v>
      </c>
      <c r="R370" s="275" t="s">
        <v>27</v>
      </c>
      <c r="S370" s="192" t="s">
        <v>1416</v>
      </c>
      <c r="T370" s="192">
        <v>2020</v>
      </c>
    </row>
    <row r="371" spans="1:20" ht="33.75">
      <c r="A371" s="129" t="s">
        <v>1487</v>
      </c>
      <c r="B371" s="129" t="s">
        <v>1488</v>
      </c>
      <c r="C371" s="223" t="s">
        <v>1489</v>
      </c>
      <c r="D371" s="129" t="s">
        <v>1490</v>
      </c>
      <c r="E371" s="235" t="s">
        <v>568</v>
      </c>
      <c r="F371" s="235" t="s">
        <v>55</v>
      </c>
      <c r="G371" s="235" t="s">
        <v>1438</v>
      </c>
      <c r="H371" s="235" t="s">
        <v>13</v>
      </c>
      <c r="I371" s="235" t="s">
        <v>15</v>
      </c>
      <c r="J371" s="235" t="s">
        <v>15</v>
      </c>
      <c r="K371" s="280">
        <v>139926.7</v>
      </c>
      <c r="L371" s="277"/>
      <c r="M371" s="280">
        <v>10494.5</v>
      </c>
      <c r="N371" s="260"/>
      <c r="O371" s="280">
        <v>10494.51</v>
      </c>
      <c r="P371" s="277">
        <v>118937.69</v>
      </c>
      <c r="Q371" s="192" t="s">
        <v>26</v>
      </c>
      <c r="R371" s="235" t="s">
        <v>26</v>
      </c>
      <c r="S371" s="192" t="s">
        <v>1416</v>
      </c>
      <c r="T371" s="192">
        <v>2020</v>
      </c>
    </row>
    <row r="372" spans="1:20" ht="22.5">
      <c r="A372" s="129" t="s">
        <v>1491</v>
      </c>
      <c r="B372" s="129" t="s">
        <v>1492</v>
      </c>
      <c r="C372" s="281" t="s">
        <v>1493</v>
      </c>
      <c r="D372" s="129" t="s">
        <v>1494</v>
      </c>
      <c r="E372" s="235" t="s">
        <v>568</v>
      </c>
      <c r="F372" s="235" t="s">
        <v>55</v>
      </c>
      <c r="G372" s="235" t="s">
        <v>1438</v>
      </c>
      <c r="H372" s="235" t="s">
        <v>13</v>
      </c>
      <c r="I372" s="235" t="s">
        <v>15</v>
      </c>
      <c r="J372" s="235" t="s">
        <v>15</v>
      </c>
      <c r="K372" s="280">
        <v>146301.84</v>
      </c>
      <c r="L372" s="277"/>
      <c r="M372" s="280">
        <v>10972.64</v>
      </c>
      <c r="N372" s="260">
        <v>10972.64</v>
      </c>
      <c r="O372" s="277"/>
      <c r="P372" s="283">
        <v>124356.56</v>
      </c>
      <c r="Q372" s="192" t="s">
        <v>26</v>
      </c>
      <c r="R372" s="275" t="s">
        <v>27</v>
      </c>
      <c r="S372" s="192" t="s">
        <v>1416</v>
      </c>
      <c r="T372" s="192">
        <v>2020</v>
      </c>
    </row>
    <row r="373" spans="1:20" ht="22.5">
      <c r="A373" s="222" t="s">
        <v>1495</v>
      </c>
      <c r="B373" s="129" t="s">
        <v>1496</v>
      </c>
      <c r="C373" s="279" t="s">
        <v>1497</v>
      </c>
      <c r="D373" s="284" t="s">
        <v>1498</v>
      </c>
      <c r="E373" s="258" t="s">
        <v>568</v>
      </c>
      <c r="F373" s="235" t="s">
        <v>55</v>
      </c>
      <c r="G373" s="235" t="s">
        <v>1438</v>
      </c>
      <c r="H373" s="235" t="s">
        <v>13</v>
      </c>
      <c r="I373" s="235" t="s">
        <v>15</v>
      </c>
      <c r="J373" s="235" t="s">
        <v>15</v>
      </c>
      <c r="K373" s="280">
        <v>2797.2640260414846</v>
      </c>
      <c r="L373" s="277"/>
      <c r="M373" s="280">
        <v>209.79</v>
      </c>
      <c r="N373" s="280">
        <v>209.8</v>
      </c>
      <c r="O373" s="280"/>
      <c r="P373" s="280">
        <v>2377.67</v>
      </c>
      <c r="Q373" s="192" t="s">
        <v>26</v>
      </c>
      <c r="R373" s="275" t="s">
        <v>27</v>
      </c>
      <c r="S373" s="192" t="s">
        <v>1416</v>
      </c>
      <c r="T373" s="192">
        <v>2020</v>
      </c>
    </row>
    <row r="374" spans="1:20" ht="27.75" customHeight="1">
      <c r="A374" s="222" t="s">
        <v>1499</v>
      </c>
      <c r="B374" s="129" t="s">
        <v>1500</v>
      </c>
      <c r="C374" s="129" t="s">
        <v>1501</v>
      </c>
      <c r="D374" s="127" t="s">
        <v>1502</v>
      </c>
      <c r="E374" s="235" t="s">
        <v>568</v>
      </c>
      <c r="F374" s="235" t="s">
        <v>22</v>
      </c>
      <c r="G374" s="235" t="s">
        <v>1438</v>
      </c>
      <c r="H374" s="235" t="s">
        <v>13</v>
      </c>
      <c r="I374" s="235" t="s">
        <v>15</v>
      </c>
      <c r="J374" s="235" t="s">
        <v>15</v>
      </c>
      <c r="K374" s="277">
        <v>104644.16</v>
      </c>
      <c r="L374" s="223"/>
      <c r="M374" s="223">
        <v>7816</v>
      </c>
      <c r="N374" s="223">
        <v>8241.16</v>
      </c>
      <c r="O374" s="223"/>
      <c r="P374" s="223">
        <v>88587</v>
      </c>
      <c r="Q374" s="192" t="s">
        <v>26</v>
      </c>
      <c r="R374" s="275" t="s">
        <v>27</v>
      </c>
      <c r="S374" s="192" t="s">
        <v>65</v>
      </c>
      <c r="T374" s="192">
        <v>2020</v>
      </c>
    </row>
    <row r="375" spans="1:36" s="130" customFormat="1" ht="60" customHeight="1">
      <c r="A375" s="222" t="s">
        <v>1504</v>
      </c>
      <c r="B375" s="129" t="s">
        <v>1505</v>
      </c>
      <c r="C375" s="129" t="s">
        <v>1506</v>
      </c>
      <c r="D375" s="127" t="s">
        <v>1507</v>
      </c>
      <c r="E375" s="235" t="s">
        <v>568</v>
      </c>
      <c r="F375" s="235" t="s">
        <v>22</v>
      </c>
      <c r="G375" s="235" t="s">
        <v>1438</v>
      </c>
      <c r="H375" s="235" t="s">
        <v>13</v>
      </c>
      <c r="I375" s="235" t="s">
        <v>15</v>
      </c>
      <c r="J375" s="235" t="s">
        <v>15</v>
      </c>
      <c r="K375" s="277">
        <v>42874.8</v>
      </c>
      <c r="L375" s="223"/>
      <c r="M375" s="223">
        <v>2798</v>
      </c>
      <c r="N375" s="223">
        <v>8365.8</v>
      </c>
      <c r="O375" s="223"/>
      <c r="P375" s="223">
        <v>31711</v>
      </c>
      <c r="Q375" s="192" t="s">
        <v>26</v>
      </c>
      <c r="R375" s="275" t="s">
        <v>27</v>
      </c>
      <c r="S375" s="192" t="s">
        <v>65</v>
      </c>
      <c r="T375" s="192">
        <v>2020</v>
      </c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</row>
    <row r="376" spans="5:7" ht="11.25">
      <c r="E376" s="185"/>
      <c r="F376" s="185"/>
      <c r="G376" s="185"/>
    </row>
    <row r="377" spans="5:7" ht="11.25">
      <c r="E377" s="185"/>
      <c r="F377" s="185"/>
      <c r="G377" s="185"/>
    </row>
    <row r="378" spans="5:7" ht="11.25">
      <c r="E378" s="185"/>
      <c r="F378" s="185"/>
      <c r="G378" s="185"/>
    </row>
    <row r="379" spans="5:7" ht="11.25">
      <c r="E379" s="185"/>
      <c r="F379" s="185"/>
      <c r="G379" s="185"/>
    </row>
    <row r="380" spans="5:7" ht="11.25">
      <c r="E380" s="185"/>
      <c r="F380" s="185"/>
      <c r="G380" s="185"/>
    </row>
    <row r="381" spans="5:7" ht="11.25">
      <c r="E381" s="185"/>
      <c r="F381" s="185"/>
      <c r="G381" s="185"/>
    </row>
    <row r="382" spans="5:7" ht="11.25">
      <c r="E382" s="185"/>
      <c r="F382" s="185"/>
      <c r="G382" s="185"/>
    </row>
    <row r="383" spans="5:7" ht="11.25">
      <c r="E383" s="185"/>
      <c r="F383" s="185"/>
      <c r="G383" s="185"/>
    </row>
    <row r="384" spans="5:7" ht="11.25">
      <c r="E384" s="185"/>
      <c r="F384" s="185"/>
      <c r="G384" s="185"/>
    </row>
    <row r="385" spans="5:7" ht="11.25">
      <c r="E385" s="185"/>
      <c r="F385" s="185"/>
      <c r="G385" s="185"/>
    </row>
    <row r="386" spans="5:7" ht="11.25">
      <c r="E386" s="185"/>
      <c r="F386" s="185"/>
      <c r="G386" s="185"/>
    </row>
    <row r="387" spans="5:7" ht="11.25">
      <c r="E387" s="185"/>
      <c r="F387" s="185"/>
      <c r="G387" s="185"/>
    </row>
    <row r="388" spans="5:7" ht="11.25">
      <c r="E388" s="185"/>
      <c r="F388" s="185"/>
      <c r="G388" s="185"/>
    </row>
    <row r="389" spans="5:7" ht="11.25">
      <c r="E389" s="185"/>
      <c r="F389" s="185"/>
      <c r="G389" s="185"/>
    </row>
    <row r="390" spans="5:7" ht="11.25">
      <c r="E390" s="185"/>
      <c r="F390" s="185"/>
      <c r="G390" s="185"/>
    </row>
    <row r="391" spans="5:7" ht="11.25">
      <c r="E391" s="185"/>
      <c r="F391" s="185"/>
      <c r="G391" s="185"/>
    </row>
    <row r="392" spans="5:7" ht="11.25">
      <c r="E392" s="185"/>
      <c r="F392" s="185"/>
      <c r="G392" s="185"/>
    </row>
    <row r="393" spans="5:7" ht="11.25">
      <c r="E393" s="185"/>
      <c r="F393" s="185"/>
      <c r="G393" s="185"/>
    </row>
    <row r="394" spans="5:7" ht="11.25">
      <c r="E394" s="185"/>
      <c r="F394" s="185"/>
      <c r="G394" s="185"/>
    </row>
    <row r="395" spans="5:7" ht="11.25">
      <c r="E395" s="185"/>
      <c r="F395" s="185"/>
      <c r="G395" s="185"/>
    </row>
    <row r="396" spans="5:7" ht="11.25">
      <c r="E396" s="185"/>
      <c r="F396" s="185"/>
      <c r="G396" s="185"/>
    </row>
    <row r="397" spans="5:7" ht="11.25">
      <c r="E397" s="185"/>
      <c r="F397" s="185"/>
      <c r="G397" s="185"/>
    </row>
    <row r="398" spans="5:7" ht="11.25">
      <c r="E398" s="185"/>
      <c r="F398" s="185"/>
      <c r="G398" s="185"/>
    </row>
    <row r="399" spans="5:7" ht="11.25">
      <c r="E399" s="185"/>
      <c r="F399" s="185"/>
      <c r="G399" s="185"/>
    </row>
    <row r="400" spans="5:7" ht="11.25">
      <c r="E400" s="185"/>
      <c r="F400" s="185"/>
      <c r="G400" s="185"/>
    </row>
    <row r="401" spans="5:7" ht="11.25">
      <c r="E401" s="185"/>
      <c r="F401" s="185"/>
      <c r="G401" s="185"/>
    </row>
    <row r="402" spans="5:7" ht="11.25">
      <c r="E402" s="185"/>
      <c r="F402" s="185"/>
      <c r="G402" s="185"/>
    </row>
    <row r="403" spans="5:7" ht="11.25">
      <c r="E403" s="185"/>
      <c r="F403" s="185"/>
      <c r="G403" s="185"/>
    </row>
    <row r="404" spans="5:7" ht="11.25">
      <c r="E404" s="185"/>
      <c r="F404" s="185"/>
      <c r="G404" s="185"/>
    </row>
    <row r="405" spans="5:7" ht="11.25">
      <c r="E405" s="185"/>
      <c r="F405" s="185"/>
      <c r="G405" s="185"/>
    </row>
    <row r="406" spans="5:7" ht="11.25">
      <c r="E406" s="185"/>
      <c r="F406" s="185"/>
      <c r="G406" s="185"/>
    </row>
    <row r="407" spans="5:7" ht="11.25">
      <c r="E407" s="185"/>
      <c r="F407" s="185"/>
      <c r="G407" s="185"/>
    </row>
    <row r="408" spans="5:7" ht="11.25">
      <c r="E408" s="185"/>
      <c r="F408" s="185"/>
      <c r="G408" s="185"/>
    </row>
    <row r="409" spans="5:7" ht="11.25">
      <c r="E409" s="185"/>
      <c r="F409" s="185"/>
      <c r="G409" s="185"/>
    </row>
    <row r="410" spans="5:7" ht="11.25">
      <c r="E410" s="185"/>
      <c r="F410" s="185"/>
      <c r="G410" s="185"/>
    </row>
    <row r="411" spans="5:7" ht="11.25">
      <c r="E411" s="185"/>
      <c r="F411" s="185"/>
      <c r="G411" s="185"/>
    </row>
    <row r="412" spans="5:7" ht="11.25">
      <c r="E412" s="185"/>
      <c r="F412" s="185"/>
      <c r="G412" s="185"/>
    </row>
    <row r="413" spans="5:7" ht="11.25">
      <c r="E413" s="185"/>
      <c r="F413" s="185"/>
      <c r="G413" s="185"/>
    </row>
    <row r="414" spans="5:7" ht="11.25">
      <c r="E414" s="185"/>
      <c r="F414" s="185"/>
      <c r="G414" s="185"/>
    </row>
    <row r="415" spans="5:7" ht="11.25">
      <c r="E415" s="185"/>
      <c r="F415" s="185"/>
      <c r="G415" s="185"/>
    </row>
    <row r="416" spans="5:7" ht="11.25">
      <c r="E416" s="185"/>
      <c r="F416" s="185"/>
      <c r="G416" s="185"/>
    </row>
    <row r="417" spans="5:7" ht="11.25">
      <c r="E417" s="185"/>
      <c r="F417" s="185"/>
      <c r="G417" s="185"/>
    </row>
    <row r="418" spans="5:7" ht="11.25">
      <c r="E418" s="185"/>
      <c r="F418" s="185"/>
      <c r="G418" s="185"/>
    </row>
    <row r="419" spans="5:7" ht="11.25">
      <c r="E419" s="185"/>
      <c r="F419" s="185"/>
      <c r="G419" s="185"/>
    </row>
    <row r="420" spans="5:7" ht="11.25">
      <c r="E420" s="185"/>
      <c r="F420" s="185"/>
      <c r="G420" s="185"/>
    </row>
    <row r="421" spans="5:7" ht="11.25">
      <c r="E421" s="185"/>
      <c r="F421" s="185"/>
      <c r="G421" s="185"/>
    </row>
    <row r="422" spans="5:7" ht="11.25">
      <c r="E422" s="185"/>
      <c r="F422" s="185"/>
      <c r="G422" s="185"/>
    </row>
    <row r="423" spans="5:7" ht="11.25">
      <c r="E423" s="185"/>
      <c r="F423" s="185"/>
      <c r="G423" s="185"/>
    </row>
    <row r="424" spans="5:7" ht="11.25">
      <c r="E424" s="185"/>
      <c r="F424" s="185"/>
      <c r="G424" s="185"/>
    </row>
    <row r="425" spans="5:7" ht="11.25">
      <c r="E425" s="185"/>
      <c r="F425" s="185"/>
      <c r="G425" s="185"/>
    </row>
    <row r="426" spans="5:7" ht="11.25">
      <c r="E426" s="185"/>
      <c r="F426" s="185"/>
      <c r="G426" s="185"/>
    </row>
    <row r="427" spans="5:7" ht="11.25">
      <c r="E427" s="185"/>
      <c r="F427" s="185"/>
      <c r="G427" s="185"/>
    </row>
    <row r="428" spans="5:7" ht="11.25">
      <c r="E428" s="185"/>
      <c r="F428" s="185"/>
      <c r="G428" s="185"/>
    </row>
    <row r="429" spans="5:7" ht="11.25">
      <c r="E429" s="185"/>
      <c r="F429" s="185"/>
      <c r="G429" s="185"/>
    </row>
    <row r="430" spans="5:7" ht="11.25">
      <c r="E430" s="185"/>
      <c r="F430" s="185"/>
      <c r="G430" s="185"/>
    </row>
    <row r="431" spans="5:7" ht="11.25">
      <c r="E431" s="185"/>
      <c r="F431" s="185"/>
      <c r="G431" s="185"/>
    </row>
    <row r="432" spans="5:7" ht="11.25">
      <c r="E432" s="185"/>
      <c r="F432" s="185"/>
      <c r="G432" s="185"/>
    </row>
    <row r="433" spans="5:7" ht="11.25">
      <c r="E433" s="185"/>
      <c r="F433" s="185"/>
      <c r="G433" s="185"/>
    </row>
    <row r="434" spans="5:7" ht="11.25">
      <c r="E434" s="185"/>
      <c r="F434" s="185"/>
      <c r="G434" s="185"/>
    </row>
    <row r="435" spans="5:7" ht="11.25">
      <c r="E435" s="185"/>
      <c r="F435" s="185"/>
      <c r="G435" s="185"/>
    </row>
    <row r="436" spans="5:7" ht="11.25">
      <c r="E436" s="185"/>
      <c r="F436" s="185"/>
      <c r="G436" s="185"/>
    </row>
    <row r="437" spans="5:7" ht="11.25">
      <c r="E437" s="185"/>
      <c r="F437" s="185"/>
      <c r="G437" s="185"/>
    </row>
    <row r="438" spans="5:7" ht="11.25">
      <c r="E438" s="185"/>
      <c r="F438" s="185"/>
      <c r="G438" s="185"/>
    </row>
    <row r="439" spans="5:7" ht="11.25">
      <c r="E439" s="185"/>
      <c r="F439" s="185"/>
      <c r="G439" s="185"/>
    </row>
    <row r="440" spans="5:7" ht="11.25">
      <c r="E440" s="185"/>
      <c r="F440" s="185"/>
      <c r="G440" s="185"/>
    </row>
    <row r="441" spans="5:7" ht="11.25">
      <c r="E441" s="185"/>
      <c r="F441" s="185"/>
      <c r="G441" s="185"/>
    </row>
    <row r="442" spans="5:7" ht="11.25">
      <c r="E442" s="185"/>
      <c r="F442" s="185"/>
      <c r="G442" s="185"/>
    </row>
    <row r="443" spans="5:7" ht="11.25">
      <c r="E443" s="185"/>
      <c r="F443" s="185"/>
      <c r="G443" s="185"/>
    </row>
    <row r="444" spans="5:7" ht="11.25">
      <c r="E444" s="185"/>
      <c r="F444" s="185"/>
      <c r="G444" s="185"/>
    </row>
    <row r="445" spans="5:7" ht="11.25">
      <c r="E445" s="185"/>
      <c r="F445" s="185"/>
      <c r="G445" s="185"/>
    </row>
    <row r="446" spans="5:7" ht="11.25">
      <c r="E446" s="185"/>
      <c r="F446" s="185"/>
      <c r="G446" s="185"/>
    </row>
    <row r="447" spans="5:7" ht="11.25">
      <c r="E447" s="185"/>
      <c r="F447" s="185"/>
      <c r="G447" s="185"/>
    </row>
    <row r="448" spans="5:7" ht="11.25">
      <c r="E448" s="185"/>
      <c r="F448" s="185"/>
      <c r="G448" s="185"/>
    </row>
    <row r="449" spans="5:7" ht="11.25">
      <c r="E449" s="185"/>
      <c r="F449" s="185"/>
      <c r="G449" s="185"/>
    </row>
    <row r="450" spans="5:7" ht="11.25">
      <c r="E450" s="185"/>
      <c r="F450" s="185"/>
      <c r="G450" s="185"/>
    </row>
    <row r="451" spans="5:7" ht="11.25">
      <c r="E451" s="185"/>
      <c r="F451" s="185"/>
      <c r="G451" s="185"/>
    </row>
    <row r="452" spans="5:7" ht="11.25">
      <c r="E452" s="185"/>
      <c r="F452" s="185"/>
      <c r="G452" s="185"/>
    </row>
    <row r="453" spans="5:7" ht="11.25">
      <c r="E453" s="185"/>
      <c r="F453" s="185"/>
      <c r="G453" s="185"/>
    </row>
    <row r="454" spans="5:7" ht="11.25">
      <c r="E454" s="185"/>
      <c r="F454" s="185"/>
      <c r="G454" s="185"/>
    </row>
    <row r="455" spans="5:7" ht="11.25">
      <c r="E455" s="185"/>
      <c r="F455" s="185"/>
      <c r="G455" s="185"/>
    </row>
    <row r="456" spans="5:7" ht="11.25">
      <c r="E456" s="185"/>
      <c r="F456" s="185"/>
      <c r="G456" s="185"/>
    </row>
    <row r="457" spans="5:7" ht="11.25">
      <c r="E457" s="185"/>
      <c r="F457" s="185"/>
      <c r="G457" s="185"/>
    </row>
    <row r="458" spans="5:7" ht="11.25">
      <c r="E458" s="185"/>
      <c r="F458" s="185"/>
      <c r="G458" s="185"/>
    </row>
    <row r="459" spans="5:7" ht="11.25">
      <c r="E459" s="185"/>
      <c r="F459" s="185"/>
      <c r="G459" s="185"/>
    </row>
    <row r="460" spans="5:7" ht="11.25">
      <c r="E460" s="185"/>
      <c r="F460" s="185"/>
      <c r="G460" s="185"/>
    </row>
    <row r="461" spans="5:7" ht="11.25">
      <c r="E461" s="185"/>
      <c r="F461" s="185"/>
      <c r="G461" s="185"/>
    </row>
    <row r="462" spans="5:7" ht="11.25">
      <c r="E462" s="185"/>
      <c r="F462" s="185"/>
      <c r="G462" s="185"/>
    </row>
    <row r="463" spans="5:7" ht="11.25">
      <c r="E463" s="185"/>
      <c r="F463" s="185"/>
      <c r="G463" s="185"/>
    </row>
    <row r="464" spans="5:7" ht="11.25">
      <c r="E464" s="185"/>
      <c r="F464" s="185"/>
      <c r="G464" s="185"/>
    </row>
    <row r="465" spans="5:7" ht="11.25">
      <c r="E465" s="185"/>
      <c r="F465" s="185"/>
      <c r="G465" s="185"/>
    </row>
    <row r="466" spans="5:7" ht="11.25">
      <c r="E466" s="185"/>
      <c r="F466" s="185"/>
      <c r="G466" s="185"/>
    </row>
    <row r="467" spans="5:7" ht="11.25">
      <c r="E467" s="185"/>
      <c r="F467" s="185"/>
      <c r="G467" s="185"/>
    </row>
    <row r="468" spans="5:7" ht="11.25">
      <c r="E468" s="185"/>
      <c r="F468" s="185"/>
      <c r="G468" s="185"/>
    </row>
    <row r="469" spans="5:7" ht="11.25">
      <c r="E469" s="185"/>
      <c r="F469" s="185"/>
      <c r="G469" s="185"/>
    </row>
    <row r="470" spans="5:7" ht="11.25">
      <c r="E470" s="185"/>
      <c r="F470" s="185"/>
      <c r="G470" s="185"/>
    </row>
    <row r="471" spans="5:7" ht="11.25">
      <c r="E471" s="185"/>
      <c r="F471" s="185"/>
      <c r="G471" s="185"/>
    </row>
    <row r="472" spans="5:7" ht="11.25">
      <c r="E472" s="185"/>
      <c r="F472" s="185"/>
      <c r="G472" s="185"/>
    </row>
    <row r="473" spans="5:7" ht="11.25">
      <c r="E473" s="185"/>
      <c r="F473" s="185"/>
      <c r="G473" s="185"/>
    </row>
    <row r="474" spans="5:7" ht="11.25">
      <c r="E474" s="185"/>
      <c r="F474" s="185"/>
      <c r="G474" s="185"/>
    </row>
    <row r="475" spans="5:7" ht="11.25">
      <c r="E475" s="185"/>
      <c r="F475" s="185"/>
      <c r="G475" s="185"/>
    </row>
    <row r="476" spans="5:7" ht="11.25">
      <c r="E476" s="185"/>
      <c r="F476" s="185"/>
      <c r="G476" s="185"/>
    </row>
    <row r="477" spans="5:7" ht="11.25">
      <c r="E477" s="185"/>
      <c r="F477" s="185"/>
      <c r="G477" s="185"/>
    </row>
    <row r="478" spans="5:7" ht="11.25">
      <c r="E478" s="185"/>
      <c r="F478" s="185"/>
      <c r="G478" s="185"/>
    </row>
    <row r="479" spans="5:7" ht="11.25">
      <c r="E479" s="185"/>
      <c r="F479" s="185"/>
      <c r="G479" s="185"/>
    </row>
    <row r="480" spans="5:7" ht="11.25">
      <c r="E480" s="185"/>
      <c r="F480" s="185"/>
      <c r="G480" s="185"/>
    </row>
    <row r="481" spans="5:7" ht="11.25">
      <c r="E481" s="185"/>
      <c r="F481" s="185"/>
      <c r="G481" s="185"/>
    </row>
    <row r="482" spans="5:7" ht="11.25">
      <c r="E482" s="185"/>
      <c r="F482" s="185"/>
      <c r="G482" s="185"/>
    </row>
    <row r="483" spans="5:7" ht="11.25">
      <c r="E483" s="185"/>
      <c r="F483" s="185"/>
      <c r="G483" s="185"/>
    </row>
    <row r="484" spans="5:7" ht="11.25">
      <c r="E484" s="185"/>
      <c r="F484" s="185"/>
      <c r="G484" s="185"/>
    </row>
    <row r="485" spans="5:7" ht="11.25">
      <c r="E485" s="185"/>
      <c r="F485" s="185"/>
      <c r="G485" s="185"/>
    </row>
    <row r="486" spans="5:7" ht="11.25">
      <c r="E486" s="185"/>
      <c r="F486" s="185"/>
      <c r="G486" s="185"/>
    </row>
    <row r="487" spans="5:7" ht="11.25">
      <c r="E487" s="185"/>
      <c r="F487" s="185"/>
      <c r="G487" s="185"/>
    </row>
    <row r="488" spans="5:7" ht="11.25">
      <c r="E488" s="185"/>
      <c r="F488" s="185"/>
      <c r="G488" s="185"/>
    </row>
    <row r="489" spans="5:7" ht="11.25">
      <c r="E489" s="185"/>
      <c r="F489" s="185"/>
      <c r="G489" s="185"/>
    </row>
    <row r="490" spans="5:7" ht="11.25">
      <c r="E490" s="185"/>
      <c r="F490" s="185"/>
      <c r="G490" s="185"/>
    </row>
    <row r="491" spans="5:7" ht="11.25">
      <c r="E491" s="185"/>
      <c r="F491" s="185"/>
      <c r="G491" s="185"/>
    </row>
    <row r="492" spans="5:7" ht="11.25">
      <c r="E492" s="185"/>
      <c r="F492" s="185"/>
      <c r="G492" s="185"/>
    </row>
    <row r="493" spans="5:7" ht="11.25">
      <c r="E493" s="185"/>
      <c r="F493" s="185"/>
      <c r="G493" s="185"/>
    </row>
    <row r="494" spans="5:7" ht="11.25">
      <c r="E494" s="185"/>
      <c r="F494" s="185"/>
      <c r="G494" s="185"/>
    </row>
    <row r="495" spans="5:7" ht="11.25">
      <c r="E495" s="185"/>
      <c r="F495" s="185"/>
      <c r="G495" s="185"/>
    </row>
    <row r="496" spans="5:7" ht="11.25">
      <c r="E496" s="185"/>
      <c r="F496" s="185"/>
      <c r="G496" s="185"/>
    </row>
    <row r="497" spans="5:7" ht="11.25">
      <c r="E497" s="185"/>
      <c r="F497" s="185"/>
      <c r="G497" s="185"/>
    </row>
    <row r="498" spans="5:7" ht="11.25">
      <c r="E498" s="185"/>
      <c r="F498" s="185"/>
      <c r="G498" s="185"/>
    </row>
    <row r="499" spans="5:7" ht="11.25">
      <c r="E499" s="185"/>
      <c r="F499" s="185"/>
      <c r="G499" s="185"/>
    </row>
    <row r="500" spans="5:7" ht="11.25">
      <c r="E500" s="185"/>
      <c r="F500" s="185"/>
      <c r="G500" s="185"/>
    </row>
    <row r="501" spans="5:7" ht="11.25">
      <c r="E501" s="185"/>
      <c r="F501" s="185"/>
      <c r="G501" s="185"/>
    </row>
    <row r="502" spans="5:7" ht="11.25">
      <c r="E502" s="185"/>
      <c r="F502" s="185"/>
      <c r="G502" s="185"/>
    </row>
    <row r="503" spans="5:7" ht="11.25">
      <c r="E503" s="185"/>
      <c r="F503" s="185"/>
      <c r="G503" s="185"/>
    </row>
    <row r="504" spans="5:7" ht="11.25">
      <c r="E504" s="185"/>
      <c r="F504" s="185"/>
      <c r="G504" s="185"/>
    </row>
    <row r="505" spans="5:7" ht="11.25">
      <c r="E505" s="185"/>
      <c r="F505" s="185"/>
      <c r="G505" s="185"/>
    </row>
    <row r="506" spans="5:7" ht="11.25">
      <c r="E506" s="185"/>
      <c r="F506" s="185"/>
      <c r="G506" s="185"/>
    </row>
    <row r="507" spans="5:7" ht="11.25">
      <c r="E507" s="185"/>
      <c r="F507" s="185"/>
      <c r="G507" s="185"/>
    </row>
    <row r="508" spans="5:7" ht="11.25">
      <c r="E508" s="185"/>
      <c r="F508" s="185"/>
      <c r="G508" s="185"/>
    </row>
    <row r="509" spans="5:7" ht="11.25">
      <c r="E509" s="185"/>
      <c r="F509" s="185"/>
      <c r="G509" s="185"/>
    </row>
    <row r="510" spans="5:7" ht="11.25">
      <c r="E510" s="185"/>
      <c r="F510" s="185"/>
      <c r="G510" s="185"/>
    </row>
    <row r="511" spans="5:7" ht="11.25">
      <c r="E511" s="185"/>
      <c r="F511" s="185"/>
      <c r="G511" s="185"/>
    </row>
    <row r="512" spans="5:7" ht="11.25">
      <c r="E512" s="185"/>
      <c r="F512" s="185"/>
      <c r="G512" s="185"/>
    </row>
    <row r="513" spans="5:7" ht="11.25">
      <c r="E513" s="185"/>
      <c r="F513" s="185"/>
      <c r="G513" s="185"/>
    </row>
    <row r="514" spans="5:7" ht="11.25">
      <c r="E514" s="185"/>
      <c r="F514" s="185"/>
      <c r="G514" s="185"/>
    </row>
    <row r="515" spans="5:7" ht="11.25">
      <c r="E515" s="185"/>
      <c r="F515" s="185"/>
      <c r="G515" s="185"/>
    </row>
    <row r="516" spans="5:7" ht="11.25">
      <c r="E516" s="185"/>
      <c r="F516" s="185"/>
      <c r="G516" s="185"/>
    </row>
    <row r="517" spans="5:7" ht="11.25">
      <c r="E517" s="185"/>
      <c r="F517" s="185"/>
      <c r="G517" s="185"/>
    </row>
    <row r="518" spans="5:7" ht="11.25">
      <c r="E518" s="185"/>
      <c r="F518" s="185"/>
      <c r="G518" s="185"/>
    </row>
    <row r="519" spans="5:7" ht="11.25">
      <c r="E519" s="185"/>
      <c r="F519" s="185"/>
      <c r="G519" s="185"/>
    </row>
    <row r="520" spans="5:7" ht="11.25">
      <c r="E520" s="185"/>
      <c r="F520" s="185"/>
      <c r="G520" s="185"/>
    </row>
    <row r="521" spans="5:7" ht="11.25">
      <c r="E521" s="185"/>
      <c r="F521" s="185"/>
      <c r="G521" s="185"/>
    </row>
    <row r="522" spans="5:7" ht="11.25">
      <c r="E522" s="185"/>
      <c r="F522" s="185"/>
      <c r="G522" s="185"/>
    </row>
    <row r="523" spans="5:7" ht="11.25">
      <c r="E523" s="185"/>
      <c r="F523" s="185"/>
      <c r="G523" s="185"/>
    </row>
    <row r="524" spans="5:7" ht="11.25">
      <c r="E524" s="185"/>
      <c r="F524" s="185"/>
      <c r="G524" s="185"/>
    </row>
    <row r="525" spans="5:7" ht="11.25">
      <c r="E525" s="185"/>
      <c r="F525" s="185"/>
      <c r="G525" s="185"/>
    </row>
    <row r="526" spans="5:7" ht="11.25">
      <c r="E526" s="185"/>
      <c r="F526" s="185"/>
      <c r="G526" s="185"/>
    </row>
    <row r="527" spans="5:7" ht="11.25">
      <c r="E527" s="185"/>
      <c r="F527" s="185"/>
      <c r="G527" s="185"/>
    </row>
    <row r="528" spans="5:7" ht="11.25">
      <c r="E528" s="185"/>
      <c r="F528" s="185"/>
      <c r="G528" s="185"/>
    </row>
    <row r="529" spans="5:7" ht="11.25">
      <c r="E529" s="185"/>
      <c r="F529" s="185"/>
      <c r="G529" s="185"/>
    </row>
    <row r="530" spans="5:7" ht="11.25">
      <c r="E530" s="185"/>
      <c r="F530" s="185"/>
      <c r="G530" s="185"/>
    </row>
    <row r="531" spans="5:7" ht="11.25">
      <c r="E531" s="185"/>
      <c r="F531" s="185"/>
      <c r="G531" s="185"/>
    </row>
    <row r="532" spans="5:7" ht="11.25">
      <c r="E532" s="185"/>
      <c r="F532" s="185"/>
      <c r="G532" s="185"/>
    </row>
    <row r="533" spans="5:7" ht="11.25">
      <c r="E533" s="185"/>
      <c r="F533" s="185"/>
      <c r="G533" s="185"/>
    </row>
    <row r="534" spans="5:7" ht="11.25">
      <c r="E534" s="185"/>
      <c r="F534" s="185"/>
      <c r="G534" s="185"/>
    </row>
    <row r="535" spans="5:7" ht="11.25">
      <c r="E535" s="185"/>
      <c r="F535" s="185"/>
      <c r="G535" s="185"/>
    </row>
    <row r="536" spans="5:7" ht="11.25">
      <c r="E536" s="185"/>
      <c r="F536" s="185"/>
      <c r="G536" s="185"/>
    </row>
    <row r="537" spans="5:7" ht="11.25">
      <c r="E537" s="185"/>
      <c r="F537" s="185"/>
      <c r="G537" s="185"/>
    </row>
    <row r="538" spans="5:7" ht="11.25">
      <c r="E538" s="185"/>
      <c r="F538" s="185"/>
      <c r="G538" s="185"/>
    </row>
    <row r="539" spans="5:7" ht="11.25">
      <c r="E539" s="185"/>
      <c r="F539" s="185"/>
      <c r="G539" s="185"/>
    </row>
    <row r="540" spans="5:7" ht="11.25">
      <c r="E540" s="185"/>
      <c r="F540" s="185"/>
      <c r="G540" s="185"/>
    </row>
    <row r="541" spans="5:7" ht="11.25">
      <c r="E541" s="185"/>
      <c r="F541" s="185"/>
      <c r="G541" s="185"/>
    </row>
    <row r="542" spans="5:7" ht="11.25">
      <c r="E542" s="185"/>
      <c r="F542" s="185"/>
      <c r="G542" s="185"/>
    </row>
    <row r="543" spans="5:7" ht="11.25">
      <c r="E543" s="185"/>
      <c r="F543" s="185"/>
      <c r="G543" s="185"/>
    </row>
    <row r="544" spans="5:7" ht="11.25">
      <c r="E544" s="185"/>
      <c r="F544" s="185"/>
      <c r="G544" s="185"/>
    </row>
    <row r="545" spans="5:7" ht="11.25">
      <c r="E545" s="185"/>
      <c r="F545" s="185"/>
      <c r="G545" s="185"/>
    </row>
    <row r="546" spans="5:7" ht="11.25">
      <c r="E546" s="185"/>
      <c r="F546" s="185"/>
      <c r="G546" s="185"/>
    </row>
    <row r="547" spans="5:7" ht="11.25">
      <c r="E547" s="185"/>
      <c r="F547" s="185"/>
      <c r="G547" s="185"/>
    </row>
    <row r="548" spans="5:7" ht="11.25">
      <c r="E548" s="185"/>
      <c r="F548" s="185"/>
      <c r="G548" s="185"/>
    </row>
    <row r="549" spans="5:7" ht="11.25">
      <c r="E549" s="185"/>
      <c r="F549" s="185"/>
      <c r="G549" s="185"/>
    </row>
    <row r="550" spans="5:7" ht="11.25">
      <c r="E550" s="185"/>
      <c r="F550" s="185"/>
      <c r="G550" s="185"/>
    </row>
    <row r="551" spans="5:7" ht="11.25">
      <c r="E551" s="185"/>
      <c r="F551" s="185"/>
      <c r="G551" s="185"/>
    </row>
    <row r="552" spans="5:7" ht="11.25">
      <c r="E552" s="185"/>
      <c r="F552" s="185"/>
      <c r="G552" s="185"/>
    </row>
    <row r="553" spans="5:7" ht="11.25">
      <c r="E553" s="185"/>
      <c r="F553" s="185"/>
      <c r="G553" s="185"/>
    </row>
    <row r="554" spans="5:7" ht="11.25">
      <c r="E554" s="185"/>
      <c r="F554" s="185"/>
      <c r="G554" s="185"/>
    </row>
    <row r="555" spans="5:7" ht="11.25">
      <c r="E555" s="185"/>
      <c r="F555" s="185"/>
      <c r="G555" s="185"/>
    </row>
    <row r="556" spans="5:7" ht="11.25">
      <c r="E556" s="185"/>
      <c r="F556" s="185"/>
      <c r="G556" s="185"/>
    </row>
    <row r="557" spans="5:7" ht="11.25">
      <c r="E557" s="185"/>
      <c r="F557" s="185"/>
      <c r="G557" s="185"/>
    </row>
    <row r="558" spans="5:7" ht="11.25">
      <c r="E558" s="185"/>
      <c r="F558" s="185"/>
      <c r="G558" s="185"/>
    </row>
    <row r="559" spans="5:7" ht="11.25">
      <c r="E559" s="185"/>
      <c r="F559" s="185"/>
      <c r="G559" s="185"/>
    </row>
    <row r="560" spans="5:7" ht="11.25">
      <c r="E560" s="185"/>
      <c r="F560" s="185"/>
      <c r="G560" s="185"/>
    </row>
    <row r="561" spans="5:7" ht="11.25">
      <c r="E561" s="185"/>
      <c r="F561" s="185"/>
      <c r="G561" s="185"/>
    </row>
    <row r="562" spans="5:7" ht="11.25">
      <c r="E562" s="185"/>
      <c r="F562" s="185"/>
      <c r="G562" s="185"/>
    </row>
    <row r="563" spans="5:7" ht="11.25">
      <c r="E563" s="185"/>
      <c r="F563" s="185"/>
      <c r="G563" s="185"/>
    </row>
    <row r="564" spans="5:7" ht="11.25">
      <c r="E564" s="185"/>
      <c r="F564" s="185"/>
      <c r="G564" s="185"/>
    </row>
    <row r="565" spans="5:7" ht="11.25">
      <c r="E565" s="185"/>
      <c r="F565" s="185"/>
      <c r="G565" s="185"/>
    </row>
    <row r="566" spans="5:7" ht="11.25">
      <c r="E566" s="185"/>
      <c r="F566" s="185"/>
      <c r="G566" s="185"/>
    </row>
    <row r="567" spans="5:7" ht="11.25">
      <c r="E567" s="185"/>
      <c r="F567" s="185"/>
      <c r="G567" s="185"/>
    </row>
    <row r="568" spans="5:7" ht="11.25">
      <c r="E568" s="185"/>
      <c r="F568" s="185"/>
      <c r="G568" s="185"/>
    </row>
    <row r="569" spans="5:7" ht="11.25">
      <c r="E569" s="185"/>
      <c r="F569" s="185"/>
      <c r="G569" s="185"/>
    </row>
    <row r="570" spans="5:7" ht="11.25">
      <c r="E570" s="185"/>
      <c r="F570" s="185"/>
      <c r="G570" s="185"/>
    </row>
    <row r="571" spans="5:7" ht="11.25">
      <c r="E571" s="185"/>
      <c r="F571" s="185"/>
      <c r="G571" s="185"/>
    </row>
    <row r="572" spans="5:7" ht="11.25">
      <c r="E572" s="185"/>
      <c r="F572" s="185"/>
      <c r="G572" s="185"/>
    </row>
    <row r="573" spans="5:7" ht="11.25">
      <c r="E573" s="185"/>
      <c r="F573" s="185"/>
      <c r="G573" s="185"/>
    </row>
    <row r="574" spans="5:7" ht="11.25">
      <c r="E574" s="185"/>
      <c r="F574" s="185"/>
      <c r="G574" s="185"/>
    </row>
    <row r="575" spans="5:7" ht="11.25">
      <c r="E575" s="185"/>
      <c r="F575" s="185"/>
      <c r="G575" s="185"/>
    </row>
    <row r="576" spans="5:7" ht="11.25">
      <c r="E576" s="185"/>
      <c r="F576" s="185"/>
      <c r="G576" s="185"/>
    </row>
    <row r="577" spans="5:7" ht="11.25">
      <c r="E577" s="185"/>
      <c r="F577" s="185"/>
      <c r="G577" s="185"/>
    </row>
    <row r="578" spans="5:7" ht="11.25">
      <c r="E578" s="185"/>
      <c r="F578" s="185"/>
      <c r="G578" s="185"/>
    </row>
    <row r="579" spans="5:7" ht="11.25">
      <c r="E579" s="185"/>
      <c r="F579" s="185"/>
      <c r="G579" s="185"/>
    </row>
    <row r="580" spans="5:7" ht="11.25">
      <c r="E580" s="185"/>
      <c r="F580" s="185"/>
      <c r="G580" s="185"/>
    </row>
    <row r="581" spans="5:7" ht="11.25">
      <c r="E581" s="185"/>
      <c r="F581" s="185"/>
      <c r="G581" s="185"/>
    </row>
    <row r="582" spans="5:7" ht="11.25">
      <c r="E582" s="185"/>
      <c r="F582" s="185"/>
      <c r="G582" s="185"/>
    </row>
    <row r="583" spans="5:7" ht="11.25">
      <c r="E583" s="185"/>
      <c r="F583" s="185"/>
      <c r="G583" s="185"/>
    </row>
    <row r="584" spans="5:7" ht="11.25">
      <c r="E584" s="185"/>
      <c r="F584" s="185"/>
      <c r="G584" s="185"/>
    </row>
    <row r="585" spans="5:7" ht="11.25">
      <c r="E585" s="185"/>
      <c r="F585" s="185"/>
      <c r="G585" s="185"/>
    </row>
    <row r="586" spans="5:7" ht="11.25">
      <c r="E586" s="185"/>
      <c r="F586" s="185"/>
      <c r="G586" s="185"/>
    </row>
    <row r="587" spans="5:7" ht="11.25">
      <c r="E587" s="185"/>
      <c r="F587" s="185"/>
      <c r="G587" s="185"/>
    </row>
    <row r="588" spans="5:7" ht="11.25">
      <c r="E588" s="185"/>
      <c r="F588" s="185"/>
      <c r="G588" s="185"/>
    </row>
    <row r="589" spans="5:7" ht="11.25">
      <c r="E589" s="185"/>
      <c r="F589" s="185"/>
      <c r="G589" s="185"/>
    </row>
    <row r="590" spans="5:7" ht="11.25">
      <c r="E590" s="185"/>
      <c r="F590" s="185"/>
      <c r="G590" s="185"/>
    </row>
    <row r="591" spans="5:7" ht="11.25">
      <c r="E591" s="185"/>
      <c r="F591" s="185"/>
      <c r="G591" s="185"/>
    </row>
    <row r="592" spans="5:7" ht="11.25">
      <c r="E592" s="185"/>
      <c r="F592" s="185"/>
      <c r="G592" s="185"/>
    </row>
    <row r="593" spans="5:7" ht="11.25">
      <c r="E593" s="185"/>
      <c r="F593" s="185"/>
      <c r="G593" s="185"/>
    </row>
    <row r="594" spans="5:7" ht="11.25">
      <c r="E594" s="185"/>
      <c r="F594" s="185"/>
      <c r="G594" s="185"/>
    </row>
    <row r="595" spans="5:7" ht="11.25">
      <c r="E595" s="185"/>
      <c r="F595" s="185"/>
      <c r="G595" s="185"/>
    </row>
    <row r="596" spans="5:7" ht="11.25">
      <c r="E596" s="185"/>
      <c r="F596" s="185"/>
      <c r="G596" s="185"/>
    </row>
    <row r="597" spans="5:7" ht="11.25">
      <c r="E597" s="185"/>
      <c r="F597" s="185"/>
      <c r="G597" s="185"/>
    </row>
    <row r="598" spans="5:7" ht="11.25">
      <c r="E598" s="185"/>
      <c r="F598" s="185"/>
      <c r="G598" s="185"/>
    </row>
    <row r="599" spans="5:7" ht="11.25">
      <c r="E599" s="185"/>
      <c r="F599" s="185"/>
      <c r="G599" s="185"/>
    </row>
    <row r="600" spans="5:7" ht="11.25">
      <c r="E600" s="185"/>
      <c r="F600" s="185"/>
      <c r="G600" s="185"/>
    </row>
    <row r="601" spans="5:7" ht="11.25">
      <c r="E601" s="185"/>
      <c r="F601" s="185"/>
      <c r="G601" s="185"/>
    </row>
    <row r="602" spans="5:7" ht="11.25">
      <c r="E602" s="185"/>
      <c r="F602" s="185"/>
      <c r="G602" s="185"/>
    </row>
    <row r="603" spans="5:7" ht="11.25">
      <c r="E603" s="185"/>
      <c r="F603" s="185"/>
      <c r="G603" s="185"/>
    </row>
    <row r="604" spans="5:7" ht="11.25">
      <c r="E604" s="185"/>
      <c r="F604" s="185"/>
      <c r="G604" s="185"/>
    </row>
    <row r="605" spans="5:7" ht="11.25">
      <c r="E605" s="185"/>
      <c r="F605" s="185"/>
      <c r="G605" s="185"/>
    </row>
    <row r="606" spans="5:7" ht="11.25">
      <c r="E606" s="185"/>
      <c r="F606" s="185"/>
      <c r="G606" s="185"/>
    </row>
    <row r="607" spans="5:7" ht="11.25">
      <c r="E607" s="185"/>
      <c r="F607" s="185"/>
      <c r="G607" s="185"/>
    </row>
    <row r="608" spans="5:7" ht="11.25">
      <c r="E608" s="185"/>
      <c r="F608" s="185"/>
      <c r="G608" s="185"/>
    </row>
    <row r="609" spans="5:7" ht="11.25">
      <c r="E609" s="185"/>
      <c r="F609" s="185"/>
      <c r="G609" s="185"/>
    </row>
    <row r="610" spans="5:7" ht="11.25">
      <c r="E610" s="185"/>
      <c r="F610" s="185"/>
      <c r="G610" s="185"/>
    </row>
    <row r="611" spans="5:7" ht="11.25">
      <c r="E611" s="185"/>
      <c r="F611" s="185"/>
      <c r="G611" s="185"/>
    </row>
    <row r="612" spans="5:7" ht="11.25">
      <c r="E612" s="185"/>
      <c r="F612" s="185"/>
      <c r="G612" s="185"/>
    </row>
    <row r="613" spans="5:7" ht="11.25">
      <c r="E613" s="185"/>
      <c r="F613" s="185"/>
      <c r="G613" s="185"/>
    </row>
    <row r="614" spans="5:7" ht="11.25">
      <c r="E614" s="185"/>
      <c r="F614" s="185"/>
      <c r="G614" s="185"/>
    </row>
    <row r="615" spans="5:7" ht="11.25">
      <c r="E615" s="185"/>
      <c r="F615" s="185"/>
      <c r="G615" s="185"/>
    </row>
    <row r="616" spans="5:7" ht="11.25">
      <c r="E616" s="185"/>
      <c r="F616" s="185"/>
      <c r="G616" s="185"/>
    </row>
    <row r="617" spans="5:7" ht="11.25">
      <c r="E617" s="185"/>
      <c r="F617" s="185"/>
      <c r="G617" s="185"/>
    </row>
    <row r="618" spans="5:7" ht="11.25">
      <c r="E618" s="185"/>
      <c r="F618" s="185"/>
      <c r="G618" s="185"/>
    </row>
    <row r="619" spans="5:7" ht="11.25">
      <c r="E619" s="185"/>
      <c r="F619" s="185"/>
      <c r="G619" s="185"/>
    </row>
    <row r="620" spans="5:7" ht="11.25">
      <c r="E620" s="185"/>
      <c r="F620" s="185"/>
      <c r="G620" s="185"/>
    </row>
    <row r="621" spans="5:7" ht="11.25">
      <c r="E621" s="185"/>
      <c r="F621" s="185"/>
      <c r="G621" s="185"/>
    </row>
    <row r="622" spans="5:7" ht="11.25">
      <c r="E622" s="185"/>
      <c r="F622" s="185"/>
      <c r="G622" s="185"/>
    </row>
    <row r="623" spans="5:7" ht="11.25">
      <c r="E623" s="185"/>
      <c r="F623" s="185"/>
      <c r="G623" s="185"/>
    </row>
    <row r="624" spans="5:7" ht="11.25">
      <c r="E624" s="185"/>
      <c r="F624" s="185"/>
      <c r="G624" s="185"/>
    </row>
    <row r="625" spans="5:7" ht="11.25">
      <c r="E625" s="185"/>
      <c r="F625" s="185"/>
      <c r="G625" s="185"/>
    </row>
    <row r="626" spans="5:7" ht="11.25">
      <c r="E626" s="185"/>
      <c r="F626" s="185"/>
      <c r="G626" s="185"/>
    </row>
    <row r="627" spans="5:7" ht="11.25">
      <c r="E627" s="185"/>
      <c r="F627" s="185"/>
      <c r="G627" s="185"/>
    </row>
    <row r="628" spans="5:7" ht="11.25">
      <c r="E628" s="185"/>
      <c r="F628" s="185"/>
      <c r="G628" s="185"/>
    </row>
    <row r="629" spans="5:7" ht="11.25">
      <c r="E629" s="185"/>
      <c r="F629" s="185"/>
      <c r="G629" s="185"/>
    </row>
    <row r="630" spans="5:7" ht="11.25">
      <c r="E630" s="185"/>
      <c r="F630" s="185"/>
      <c r="G630" s="185"/>
    </row>
    <row r="631" spans="5:7" ht="11.25">
      <c r="E631" s="185"/>
      <c r="F631" s="185"/>
      <c r="G631" s="185"/>
    </row>
    <row r="632" spans="5:7" ht="11.25">
      <c r="E632" s="185"/>
      <c r="F632" s="185"/>
      <c r="G632" s="185"/>
    </row>
    <row r="633" spans="5:7" ht="11.25">
      <c r="E633" s="185"/>
      <c r="F633" s="185"/>
      <c r="G633" s="185"/>
    </row>
    <row r="634" spans="5:7" ht="11.25">
      <c r="E634" s="185"/>
      <c r="F634" s="185"/>
      <c r="G634" s="185"/>
    </row>
    <row r="635" spans="5:7" ht="11.25">
      <c r="E635" s="185"/>
      <c r="F635" s="185"/>
      <c r="G635" s="185"/>
    </row>
    <row r="636" spans="5:7" ht="11.25">
      <c r="E636" s="185"/>
      <c r="F636" s="185"/>
      <c r="G636" s="185"/>
    </row>
    <row r="637" spans="5:7" ht="11.25">
      <c r="E637" s="185"/>
      <c r="F637" s="185"/>
      <c r="G637" s="185"/>
    </row>
    <row r="638" spans="5:7" ht="11.25">
      <c r="E638" s="185"/>
      <c r="F638" s="185"/>
      <c r="G638" s="185"/>
    </row>
    <row r="639" spans="5:7" ht="11.25">
      <c r="E639" s="185"/>
      <c r="F639" s="185"/>
      <c r="G639" s="185"/>
    </row>
    <row r="640" spans="5:7" ht="11.25">
      <c r="E640" s="185"/>
      <c r="F640" s="185"/>
      <c r="G640" s="185"/>
    </row>
    <row r="641" spans="5:7" ht="11.25">
      <c r="E641" s="185"/>
      <c r="F641" s="185"/>
      <c r="G641" s="185"/>
    </row>
    <row r="642" spans="5:7" ht="11.25">
      <c r="E642" s="185"/>
      <c r="F642" s="185"/>
      <c r="G642" s="185"/>
    </row>
    <row r="643" spans="5:7" ht="11.25">
      <c r="E643" s="185"/>
      <c r="F643" s="185"/>
      <c r="G643" s="185"/>
    </row>
    <row r="644" spans="5:7" ht="11.25">
      <c r="E644" s="185"/>
      <c r="F644" s="185"/>
      <c r="G644" s="185"/>
    </row>
    <row r="645" spans="5:7" ht="11.25">
      <c r="E645" s="185"/>
      <c r="F645" s="185"/>
      <c r="G645" s="185"/>
    </row>
    <row r="646" spans="5:7" ht="11.25">
      <c r="E646" s="185"/>
      <c r="F646" s="185"/>
      <c r="G646" s="185"/>
    </row>
    <row r="647" spans="5:7" ht="11.25">
      <c r="E647" s="185"/>
      <c r="F647" s="185"/>
      <c r="G647" s="185"/>
    </row>
    <row r="648" spans="5:7" ht="11.25">
      <c r="E648" s="185"/>
      <c r="F648" s="185"/>
      <c r="G648" s="185"/>
    </row>
    <row r="649" spans="5:7" ht="11.25">
      <c r="E649" s="185"/>
      <c r="F649" s="185"/>
      <c r="G649" s="185"/>
    </row>
    <row r="650" spans="5:7" ht="11.25">
      <c r="E650" s="185"/>
      <c r="F650" s="185"/>
      <c r="G650" s="185"/>
    </row>
    <row r="651" spans="5:7" ht="11.25">
      <c r="E651" s="185"/>
      <c r="F651" s="185"/>
      <c r="G651" s="185"/>
    </row>
    <row r="652" spans="5:7" ht="11.25">
      <c r="E652" s="185"/>
      <c r="F652" s="185"/>
      <c r="G652" s="185"/>
    </row>
    <row r="653" spans="5:7" ht="11.25">
      <c r="E653" s="185"/>
      <c r="F653" s="185"/>
      <c r="G653" s="185"/>
    </row>
    <row r="654" spans="5:7" ht="11.25">
      <c r="E654" s="185"/>
      <c r="F654" s="185"/>
      <c r="G654" s="185"/>
    </row>
    <row r="655" spans="5:7" ht="11.25">
      <c r="E655" s="185"/>
      <c r="F655" s="185"/>
      <c r="G655" s="185"/>
    </row>
    <row r="656" spans="5:7" ht="11.25">
      <c r="E656" s="185"/>
      <c r="F656" s="185"/>
      <c r="G656" s="185"/>
    </row>
    <row r="657" spans="5:7" ht="11.25">
      <c r="E657" s="185"/>
      <c r="F657" s="185"/>
      <c r="G657" s="185"/>
    </row>
    <row r="658" spans="5:7" ht="11.25">
      <c r="E658" s="185"/>
      <c r="F658" s="185"/>
      <c r="G658" s="185"/>
    </row>
    <row r="659" spans="5:7" ht="11.25">
      <c r="E659" s="185"/>
      <c r="F659" s="185"/>
      <c r="G659" s="185"/>
    </row>
    <row r="660" spans="5:7" ht="11.25">
      <c r="E660" s="185"/>
      <c r="F660" s="185"/>
      <c r="G660" s="185"/>
    </row>
    <row r="661" spans="5:7" ht="11.25">
      <c r="E661" s="185"/>
      <c r="F661" s="185"/>
      <c r="G661" s="185"/>
    </row>
    <row r="662" spans="5:7" ht="11.25">
      <c r="E662" s="185"/>
      <c r="F662" s="185"/>
      <c r="G662" s="185"/>
    </row>
    <row r="663" spans="5:7" ht="11.25">
      <c r="E663" s="185"/>
      <c r="F663" s="185"/>
      <c r="G663" s="185"/>
    </row>
    <row r="664" spans="5:7" ht="11.25">
      <c r="E664" s="185"/>
      <c r="F664" s="185"/>
      <c r="G664" s="185"/>
    </row>
    <row r="665" spans="5:7" ht="11.25">
      <c r="E665" s="185"/>
      <c r="F665" s="185"/>
      <c r="G665" s="185"/>
    </row>
    <row r="666" spans="5:7" ht="11.25">
      <c r="E666" s="185"/>
      <c r="F666" s="185"/>
      <c r="G666" s="185"/>
    </row>
    <row r="667" spans="5:7" ht="11.25">
      <c r="E667" s="185"/>
      <c r="F667" s="185"/>
      <c r="G667" s="185"/>
    </row>
    <row r="668" spans="5:7" ht="11.25">
      <c r="E668" s="185"/>
      <c r="F668" s="185"/>
      <c r="G668" s="185"/>
    </row>
    <row r="669" spans="5:7" ht="11.25">
      <c r="E669" s="185"/>
      <c r="F669" s="185"/>
      <c r="G669" s="185"/>
    </row>
    <row r="670" spans="5:7" ht="11.25">
      <c r="E670" s="185"/>
      <c r="F670" s="185"/>
      <c r="G670" s="185"/>
    </row>
    <row r="671" spans="5:7" ht="11.25">
      <c r="E671" s="185"/>
      <c r="F671" s="185"/>
      <c r="G671" s="185"/>
    </row>
    <row r="672" spans="5:7" ht="11.25">
      <c r="E672" s="185"/>
      <c r="F672" s="185"/>
      <c r="G672" s="185"/>
    </row>
    <row r="673" spans="5:7" ht="11.25">
      <c r="E673" s="185"/>
      <c r="F673" s="185"/>
      <c r="G673" s="185"/>
    </row>
    <row r="674" spans="5:7" ht="11.25">
      <c r="E674" s="185"/>
      <c r="F674" s="185"/>
      <c r="G674" s="185"/>
    </row>
    <row r="675" spans="5:7" ht="11.25">
      <c r="E675" s="185"/>
      <c r="F675" s="185"/>
      <c r="G675" s="185"/>
    </row>
    <row r="676" spans="5:7" ht="11.25">
      <c r="E676" s="185"/>
      <c r="F676" s="185"/>
      <c r="G676" s="185"/>
    </row>
    <row r="677" spans="5:7" ht="11.25">
      <c r="E677" s="185"/>
      <c r="F677" s="185"/>
      <c r="G677" s="185"/>
    </row>
    <row r="678" spans="5:7" ht="11.25">
      <c r="E678" s="185"/>
      <c r="F678" s="185"/>
      <c r="G678" s="185"/>
    </row>
    <row r="679" spans="5:7" ht="11.25">
      <c r="E679" s="185"/>
      <c r="F679" s="185"/>
      <c r="G679" s="185"/>
    </row>
    <row r="680" spans="5:7" ht="11.25">
      <c r="E680" s="185"/>
      <c r="F680" s="185"/>
      <c r="G680" s="185"/>
    </row>
    <row r="681" spans="5:7" ht="11.25">
      <c r="E681" s="185"/>
      <c r="F681" s="185"/>
      <c r="G681" s="185"/>
    </row>
    <row r="682" spans="5:7" ht="11.25">
      <c r="E682" s="185"/>
      <c r="F682" s="185"/>
      <c r="G682" s="185"/>
    </row>
    <row r="683" spans="5:7" ht="11.25">
      <c r="E683" s="185"/>
      <c r="F683" s="185"/>
      <c r="G683" s="185"/>
    </row>
  </sheetData>
  <sheetProtection/>
  <autoFilter ref="A4:T375"/>
  <mergeCells count="5">
    <mergeCell ref="A1:T1"/>
    <mergeCell ref="A3:C3"/>
    <mergeCell ref="D3:J3"/>
    <mergeCell ref="K3:P3"/>
    <mergeCell ref="Q3:T3"/>
  </mergeCells>
  <conditionalFormatting sqref="A334:T337 A333:B333 D333:T333 T82 A84:J84 M84:P84 A85:Q85 T84:T85 A13:P13 T13 A41:Q41 A42:T43 A175:Q175 T175 A247:Q247 A45:J45 A44:B44 D44:J44 A46:K46 A52:P52 A53:B53 D53:P53 A80:T80 A213:J214 Q45:T45 A47:J49 Q47:T49 A76:J78 Q76:T77 A1:T1 A59:J59 A121:K121 M121:O121 A122:J122 A246:B246 D246:J246 A86:T120 A171:J171 A174:T174 A173:J173 A81:J82 Q81:T81 M82:P82 A153:T162 A152:J152 M152:O152 Q152:T152 A56:T58 A83:T83 A215:T224 A9:T12 A314:T332 Q51:T51 A51:J51 A50 A69:T75 A68 A248:T279 A282:T310 A280:E280 G280:T280 A176:T186 A123:T151 A167:T170 I79 A163:Q166 A14:T37 A39:T40 A38:J38 N38:T38 I50 A202:T212 A228:T245 I311:I313 A313 A3:T7 A2:L2 N2:T2 A281:P281 T281 A684:T65536 K377:K378 L377:O379 H377:J379 A376:D683 H376:K376 M376:O376 H660:T683 H380:O659 Q376:T659 A60:T67 A193:T193">
    <cfRule type="containsText" priority="344" dxfId="436" operator="containsText" text="!">
      <formula>NOT(ISERROR(SEARCH("!",A1)))</formula>
    </cfRule>
  </conditionalFormatting>
  <conditionalFormatting sqref="Q83:T83 T82 Q85 T84:T85 Q14:T40 T13 Q41 Q42:T43 Q167:T170 Q163:Q166 Q176:T186 Q175 T175 Q247 Q45:T45 Q47:T49 Q56:T58 Q80:T81 Q1:T7 Q60:T67 Q123:T162 Q86:T120 Q174:T174 Q215:T224 Q228:T245 Q9:T12 Q248:T280 Q314:T337 Q51:T51 Q69:T77 Q202:T212 Q282:T310 T281 Q376:T65536 Q193:T193">
    <cfRule type="containsText" priority="343" dxfId="436" operator="containsText" text="Ne">
      <formula>NOT(ISERROR(SEARCH("Ne",Q1)))</formula>
    </cfRule>
  </conditionalFormatting>
  <conditionalFormatting sqref="Q82:S82">
    <cfRule type="containsText" priority="342" dxfId="436" operator="containsText" text="!">
      <formula>NOT(ISERROR(SEARCH("!",Q82)))</formula>
    </cfRule>
  </conditionalFormatting>
  <conditionalFormatting sqref="Q82:S82">
    <cfRule type="containsText" priority="341" dxfId="436" operator="containsText" text="Ne">
      <formula>NOT(ISERROR(SEARCH("Ne",Q82)))</formula>
    </cfRule>
  </conditionalFormatting>
  <conditionalFormatting sqref="Q84:S84">
    <cfRule type="containsText" priority="339" dxfId="436" operator="containsText" text="!">
      <formula>NOT(ISERROR(SEARCH("!",Q84)))</formula>
    </cfRule>
  </conditionalFormatting>
  <conditionalFormatting sqref="Q84:S84">
    <cfRule type="containsText" priority="338" dxfId="436" operator="containsText" text="Ne">
      <formula>NOT(ISERROR(SEARCH("Ne",Q84)))</formula>
    </cfRule>
  </conditionalFormatting>
  <conditionalFormatting sqref="R85:S85">
    <cfRule type="containsText" priority="337" dxfId="436" operator="containsText" text="!">
      <formula>NOT(ISERROR(SEARCH("!",R85)))</formula>
    </cfRule>
  </conditionalFormatting>
  <conditionalFormatting sqref="R85:S85">
    <cfRule type="containsText" priority="336" dxfId="436" operator="containsText" text="Ne">
      <formula>NOT(ISERROR(SEARCH("Ne",R85)))</formula>
    </cfRule>
  </conditionalFormatting>
  <conditionalFormatting sqref="Q13:S13">
    <cfRule type="containsText" priority="335" dxfId="436" operator="containsText" text="!">
      <formula>NOT(ISERROR(SEARCH("!",Q13)))</formula>
    </cfRule>
  </conditionalFormatting>
  <conditionalFormatting sqref="Q13:S13">
    <cfRule type="containsText" priority="334" dxfId="436" operator="containsText" text="Ne">
      <formula>NOT(ISERROR(SEARCH("Ne",Q13)))</formula>
    </cfRule>
  </conditionalFormatting>
  <conditionalFormatting sqref="R41:T41">
    <cfRule type="containsText" priority="333" dxfId="436" operator="containsText" text="!">
      <formula>NOT(ISERROR(SEARCH("!",R41)))</formula>
    </cfRule>
  </conditionalFormatting>
  <conditionalFormatting sqref="R41:T41">
    <cfRule type="containsText" priority="332" dxfId="436" operator="containsText" text="Ne">
      <formula>NOT(ISERROR(SEARCH("Ne",R41)))</formula>
    </cfRule>
  </conditionalFormatting>
  <conditionalFormatting sqref="R163:T166">
    <cfRule type="containsText" priority="331" dxfId="436" operator="containsText" text="!">
      <formula>NOT(ISERROR(SEARCH("!",R163)))</formula>
    </cfRule>
  </conditionalFormatting>
  <conditionalFormatting sqref="R163:T166">
    <cfRule type="containsText" priority="330" dxfId="436" operator="containsText" text="Ne">
      <formula>NOT(ISERROR(SEARCH("Ne",R163)))</formula>
    </cfRule>
  </conditionalFormatting>
  <conditionalFormatting sqref="R175:S175">
    <cfRule type="containsText" priority="329" dxfId="436" operator="containsText" text="!">
      <formula>NOT(ISERROR(SEARCH("!",R175)))</formula>
    </cfRule>
  </conditionalFormatting>
  <conditionalFormatting sqref="R175:S175">
    <cfRule type="containsText" priority="328" dxfId="436" operator="containsText" text="Ne">
      <formula>NOT(ISERROR(SEARCH("Ne",R175)))</formula>
    </cfRule>
  </conditionalFormatting>
  <conditionalFormatting sqref="R247:T247">
    <cfRule type="containsText" priority="327" dxfId="436" operator="containsText" text="!">
      <formula>NOT(ISERROR(SEARCH("!",R247)))</formula>
    </cfRule>
  </conditionalFormatting>
  <conditionalFormatting sqref="R247:T247">
    <cfRule type="containsText" priority="326" dxfId="436" operator="containsText" text="Ne">
      <formula>NOT(ISERROR(SEARCH("Ne",R247)))</formula>
    </cfRule>
  </conditionalFormatting>
  <conditionalFormatting sqref="C374:C375">
    <cfRule type="containsText" priority="307" dxfId="436" operator="containsText" text="!">
      <formula>NOT(ISERROR(SEARCH("!",C374)))</formula>
    </cfRule>
  </conditionalFormatting>
  <conditionalFormatting sqref="L372:O372 A343:B372 O373:Q373 A373:E373 A374:B375 C352:E372 G352:K372 G373:L373 Q372 A338:Q342 C343:Q344 E345:Q347 S338:T347 C349:Q351 L352:Q371 S349:T373">
    <cfRule type="containsText" priority="315" dxfId="436" operator="containsText" text="!">
      <formula>NOT(ISERROR(SEARCH("!",A338)))</formula>
    </cfRule>
  </conditionalFormatting>
  <conditionalFormatting sqref="Q338:Q347 S338:T347 Q349:Q373 S349:T373">
    <cfRule type="containsText" priority="314" dxfId="436" operator="containsText" text="Ne">
      <formula>NOT(ISERROR(SEARCH("Ne",Q338)))</formula>
    </cfRule>
  </conditionalFormatting>
  <conditionalFormatting sqref="C348:J348 L348:Q348 S348:T348">
    <cfRule type="containsText" priority="313" dxfId="436" operator="containsText" text="!">
      <formula>NOT(ISERROR(SEARCH("!",C348)))</formula>
    </cfRule>
  </conditionalFormatting>
  <conditionalFormatting sqref="Q348 S348:T348">
    <cfRule type="containsText" priority="312" dxfId="436" operator="containsText" text="Ne">
      <formula>NOT(ISERROR(SEARCH("Ne",Q348)))</formula>
    </cfRule>
  </conditionalFormatting>
  <conditionalFormatting sqref="K348">
    <cfRule type="containsText" priority="311" dxfId="436" operator="containsText" text="!">
      <formula>NOT(ISERROR(SEARCH("!",K348)))</formula>
    </cfRule>
  </conditionalFormatting>
  <conditionalFormatting sqref="D374:J375 L374:Q375 S374:T375">
    <cfRule type="containsText" priority="310" dxfId="436" operator="containsText" text="!">
      <formula>NOT(ISERROR(SEARCH("!",D374)))</formula>
    </cfRule>
  </conditionalFormatting>
  <conditionalFormatting sqref="Q374:Q375 S374:T375">
    <cfRule type="containsText" priority="309" dxfId="436" operator="containsText" text="Ne">
      <formula>NOT(ISERROR(SEARCH("Ne",Q374)))</formula>
    </cfRule>
  </conditionalFormatting>
  <conditionalFormatting sqref="K374:K375">
    <cfRule type="containsText" priority="308" dxfId="436" operator="containsText" text="!">
      <formula>NOT(ISERROR(SEARCH("!",K374)))</formula>
    </cfRule>
  </conditionalFormatting>
  <conditionalFormatting sqref="R375">
    <cfRule type="containsText" priority="304" dxfId="436" operator="containsText" text="!">
      <formula>NOT(ISERROR(SEARCH("!",R375)))</formula>
    </cfRule>
  </conditionalFormatting>
  <conditionalFormatting sqref="R375">
    <cfRule type="containsText" priority="303" dxfId="436" operator="containsText" text="Ne">
      <formula>NOT(ISERROR(SEARCH("Ne",R375)))</formula>
    </cfRule>
  </conditionalFormatting>
  <conditionalFormatting sqref="K44:T44">
    <cfRule type="containsText" priority="302" dxfId="436" operator="containsText" text="!">
      <formula>NOT(ISERROR(SEARCH("!",K44)))</formula>
    </cfRule>
  </conditionalFormatting>
  <conditionalFormatting sqref="Q44:T44">
    <cfRule type="containsText" priority="301" dxfId="436" operator="containsText" text="Ne">
      <formula>NOT(ISERROR(SEARCH("Ne",Q44)))</formula>
    </cfRule>
  </conditionalFormatting>
  <conditionalFormatting sqref="L46:T46">
    <cfRule type="containsText" priority="300" dxfId="436" operator="containsText" text="!">
      <formula>NOT(ISERROR(SEARCH("!",L46)))</formula>
    </cfRule>
  </conditionalFormatting>
  <conditionalFormatting sqref="Q46:T46">
    <cfRule type="containsText" priority="299" dxfId="436" operator="containsText" text="Ne">
      <formula>NOT(ISERROR(SEARCH("Ne",Q46)))</formula>
    </cfRule>
  </conditionalFormatting>
  <conditionalFormatting sqref="Q52:T52">
    <cfRule type="containsText" priority="298" dxfId="436" operator="containsText" text="!">
      <formula>NOT(ISERROR(SEARCH("!",Q52)))</formula>
    </cfRule>
  </conditionalFormatting>
  <conditionalFormatting sqref="Q52:T52">
    <cfRule type="containsText" priority="297" dxfId="436" operator="containsText" text="Ne">
      <formula>NOT(ISERROR(SEARCH("Ne",Q52)))</formula>
    </cfRule>
  </conditionalFormatting>
  <conditionalFormatting sqref="Q53:T53">
    <cfRule type="containsText" priority="295" dxfId="436" operator="containsText" text="Ne">
      <formula>NOT(ISERROR(SEARCH("Ne",Q53)))</formula>
    </cfRule>
  </conditionalFormatting>
  <conditionalFormatting sqref="Q53:T53">
    <cfRule type="containsText" priority="296" dxfId="436" operator="containsText" text="!">
      <formula>NOT(ISERROR(SEARCH("!",Q53)))</formula>
    </cfRule>
  </conditionalFormatting>
  <conditionalFormatting sqref="A54:T54">
    <cfRule type="containsText" priority="294" dxfId="436" operator="containsText" text="!">
      <formula>NOT(ISERROR(SEARCH("!",A54)))</formula>
    </cfRule>
  </conditionalFormatting>
  <conditionalFormatting sqref="Q54:T54">
    <cfRule type="containsText" priority="293" dxfId="436" operator="containsText" text="Ne">
      <formula>NOT(ISERROR(SEARCH("Ne",Q54)))</formula>
    </cfRule>
  </conditionalFormatting>
  <conditionalFormatting sqref="Q55:T55">
    <cfRule type="containsText" priority="291" dxfId="436" operator="containsText" text="Ne">
      <formula>NOT(ISERROR(SEARCH("Ne",Q55)))</formula>
    </cfRule>
  </conditionalFormatting>
  <conditionalFormatting sqref="A55:T55">
    <cfRule type="containsText" priority="292" dxfId="436" operator="containsText" text="!">
      <formula>NOT(ISERROR(SEARCH("!",A55)))</formula>
    </cfRule>
  </conditionalFormatting>
  <conditionalFormatting sqref="K78:T78">
    <cfRule type="containsText" priority="290" dxfId="436" operator="containsText" text="!">
      <formula>NOT(ISERROR(SEARCH("!",K78)))</formula>
    </cfRule>
  </conditionalFormatting>
  <conditionalFormatting sqref="Q78:T78">
    <cfRule type="containsText" priority="289" dxfId="436" operator="containsText" text="Ne">
      <formula>NOT(ISERROR(SEARCH("Ne",Q78)))</formula>
    </cfRule>
  </conditionalFormatting>
  <conditionalFormatting sqref="K213:P213">
    <cfRule type="containsText" priority="288" dxfId="436" operator="containsText" text="!">
      <formula>NOT(ISERROR(SEARCH("!",K213)))</formula>
    </cfRule>
  </conditionalFormatting>
  <conditionalFormatting sqref="K214:T214">
    <cfRule type="containsText" priority="287" dxfId="436" operator="containsText" text="!">
      <formula>NOT(ISERROR(SEARCH("!",K214)))</formula>
    </cfRule>
  </conditionalFormatting>
  <conditionalFormatting sqref="Q214:T214">
    <cfRule type="containsText" priority="286" dxfId="436" operator="containsText" text="Ne">
      <formula>NOT(ISERROR(SEARCH("Ne",Q214)))</formula>
    </cfRule>
  </conditionalFormatting>
  <conditionalFormatting sqref="Q213:T213">
    <cfRule type="containsText" priority="285" dxfId="436" operator="containsText" text="!">
      <formula>NOT(ISERROR(SEARCH("!",Q213)))</formula>
    </cfRule>
  </conditionalFormatting>
  <conditionalFormatting sqref="Q213:T213">
    <cfRule type="containsText" priority="284" dxfId="436" operator="containsText" text="Ne">
      <formula>NOT(ISERROR(SEARCH("Ne",Q213)))</formula>
    </cfRule>
  </conditionalFormatting>
  <conditionalFormatting sqref="K45:P45">
    <cfRule type="containsText" priority="283" dxfId="436" operator="containsText" text="!">
      <formula>NOT(ISERROR(SEARCH("!",K45)))</formula>
    </cfRule>
  </conditionalFormatting>
  <conditionalFormatting sqref="K47:P47">
    <cfRule type="containsText" priority="282" dxfId="436" operator="containsText" text="!">
      <formula>NOT(ISERROR(SEARCH("!",K47)))</formula>
    </cfRule>
  </conditionalFormatting>
  <conditionalFormatting sqref="K48:O48">
    <cfRule type="containsText" priority="281" dxfId="436" operator="containsText" text="!">
      <formula>NOT(ISERROR(SEARCH("!",K48)))</formula>
    </cfRule>
  </conditionalFormatting>
  <conditionalFormatting sqref="K49:O49">
    <cfRule type="containsText" priority="280" dxfId="436" operator="containsText" text="!">
      <formula>NOT(ISERROR(SEARCH("!",K49)))</formula>
    </cfRule>
  </conditionalFormatting>
  <conditionalFormatting sqref="K51:P51">
    <cfRule type="containsText" priority="279" dxfId="436" operator="containsText" text="!">
      <formula>NOT(ISERROR(SEARCH("!",K51)))</formula>
    </cfRule>
  </conditionalFormatting>
  <conditionalFormatting sqref="K76:P76">
    <cfRule type="containsText" priority="278" dxfId="436" operator="containsText" text="!">
      <formula>NOT(ISERROR(SEARCH("!",K76)))</formula>
    </cfRule>
  </conditionalFormatting>
  <conditionalFormatting sqref="K77:P77">
    <cfRule type="containsText" priority="277" dxfId="436" operator="containsText" text="!">
      <formula>NOT(ISERROR(SEARCH("!",K77)))</formula>
    </cfRule>
  </conditionalFormatting>
  <conditionalFormatting sqref="C246">
    <cfRule type="containsText" priority="267" dxfId="436" operator="containsText" text="!">
      <formula>NOT(ISERROR(SEARCH("!",C246)))</formula>
    </cfRule>
  </conditionalFormatting>
  <conditionalFormatting sqref="K59:T59">
    <cfRule type="containsText" priority="276" dxfId="436" operator="containsText" text="!">
      <formula>NOT(ISERROR(SEARCH("!",K59)))</formula>
    </cfRule>
  </conditionalFormatting>
  <conditionalFormatting sqref="Q59:T59">
    <cfRule type="containsText" priority="275" dxfId="436" operator="containsText" text="Ne">
      <formula>NOT(ISERROR(SEARCH("Ne",Q59)))</formula>
    </cfRule>
  </conditionalFormatting>
  <conditionalFormatting sqref="L121">
    <cfRule type="containsText" priority="274" dxfId="436" operator="containsText" text="!">
      <formula>NOT(ISERROR(SEARCH("!",L121)))</formula>
    </cfRule>
  </conditionalFormatting>
  <conditionalFormatting sqref="P121:T121">
    <cfRule type="containsText" priority="273" dxfId="436" operator="containsText" text="!">
      <formula>NOT(ISERROR(SEARCH("!",P121)))</formula>
    </cfRule>
  </conditionalFormatting>
  <conditionalFormatting sqref="Q121:T121">
    <cfRule type="containsText" priority="272" dxfId="436" operator="containsText" text="Ne">
      <formula>NOT(ISERROR(SEARCH("Ne",Q121)))</formula>
    </cfRule>
  </conditionalFormatting>
  <conditionalFormatting sqref="K122:T122">
    <cfRule type="containsText" priority="271" dxfId="436" operator="containsText" text="!">
      <formula>NOT(ISERROR(SEARCH("!",K122)))</formula>
    </cfRule>
  </conditionalFormatting>
  <conditionalFormatting sqref="Q122:T122">
    <cfRule type="containsText" priority="270" dxfId="436" operator="containsText" text="Ne">
      <formula>NOT(ISERROR(SEARCH("Ne",Q122)))</formula>
    </cfRule>
  </conditionalFormatting>
  <conditionalFormatting sqref="K246:T246">
    <cfRule type="containsText" priority="269" dxfId="436" operator="containsText" text="!">
      <formula>NOT(ISERROR(SEARCH("!",K246)))</formula>
    </cfRule>
  </conditionalFormatting>
  <conditionalFormatting sqref="Q246:T246">
    <cfRule type="containsText" priority="268" dxfId="436" operator="containsText" text="Ne">
      <formula>NOT(ISERROR(SEARCH("Ne",Q246)))</formula>
    </cfRule>
  </conditionalFormatting>
  <conditionalFormatting sqref="Q171:T171">
    <cfRule type="containsText" priority="265" dxfId="436" operator="containsText" text="Ne">
      <formula>NOT(ISERROR(SEARCH("Ne",Q171)))</formula>
    </cfRule>
  </conditionalFormatting>
  <conditionalFormatting sqref="K171:T171">
    <cfRule type="containsText" priority="266" dxfId="436" operator="containsText" text="!">
      <formula>NOT(ISERROR(SEARCH("!",K171)))</formula>
    </cfRule>
  </conditionalFormatting>
  <conditionalFormatting sqref="R187:T187">
    <cfRule type="containsText" priority="261" dxfId="436" operator="containsText" text="Ne">
      <formula>NOT(ISERROR(SEARCH("Ne",R187)))</formula>
    </cfRule>
  </conditionalFormatting>
  <conditionalFormatting sqref="R188:T188">
    <cfRule type="containsText" priority="257" dxfId="436" operator="containsText" text="Ne">
      <formula>NOT(ISERROR(SEARCH("Ne",R188)))</formula>
    </cfRule>
  </conditionalFormatting>
  <conditionalFormatting sqref="A187:Q187 A188:P188 A189:B191 A199:A201 A197:B198">
    <cfRule type="containsText" priority="264" dxfId="436" operator="containsText" text="!">
      <formula>NOT(ISERROR(SEARCH("!",A187)))</formula>
    </cfRule>
  </conditionalFormatting>
  <conditionalFormatting sqref="Q187">
    <cfRule type="containsText" priority="263" dxfId="436" operator="containsText" text="Ne">
      <formula>NOT(ISERROR(SEARCH("Ne",Q187)))</formula>
    </cfRule>
  </conditionalFormatting>
  <conditionalFormatting sqref="R187:T187">
    <cfRule type="containsText" priority="262" dxfId="436" operator="containsText" text="!">
      <formula>NOT(ISERROR(SEARCH("!",R187)))</formula>
    </cfRule>
  </conditionalFormatting>
  <conditionalFormatting sqref="Q188">
    <cfRule type="containsText" priority="260" dxfId="436" operator="containsText" text="!">
      <formula>NOT(ISERROR(SEARCH("!",Q188)))</formula>
    </cfRule>
  </conditionalFormatting>
  <conditionalFormatting sqref="Q188">
    <cfRule type="containsText" priority="259" dxfId="436" operator="containsText" text="Ne">
      <formula>NOT(ISERROR(SEARCH("Ne",Q188)))</formula>
    </cfRule>
  </conditionalFormatting>
  <conditionalFormatting sqref="R188:T188">
    <cfRule type="containsText" priority="258" dxfId="436" operator="containsText" text="!">
      <formula>NOT(ISERROR(SEARCH("!",R188)))</formula>
    </cfRule>
  </conditionalFormatting>
  <conditionalFormatting sqref="Q190:T191 Q197:T198">
    <cfRule type="containsText" priority="253" dxfId="436" operator="containsText" text="Ne">
      <formula>NOT(ISERROR(SEARCH("Ne",Q190)))</formula>
    </cfRule>
  </conditionalFormatting>
  <conditionalFormatting sqref="C190:T191 C197:T198">
    <cfRule type="containsText" priority="254" dxfId="436" operator="containsText" text="!">
      <formula>NOT(ISERROR(SEARCH("!",C190)))</formula>
    </cfRule>
  </conditionalFormatting>
  <conditionalFormatting sqref="K173:T173">
    <cfRule type="containsText" priority="246" dxfId="436" operator="containsText" text="!">
      <formula>NOT(ISERROR(SEARCH("!",K173)))</formula>
    </cfRule>
  </conditionalFormatting>
  <conditionalFormatting sqref="Q173:T173">
    <cfRule type="containsText" priority="245" dxfId="436" operator="containsText" text="Ne">
      <formula>NOT(ISERROR(SEARCH("Ne",Q173)))</formula>
    </cfRule>
  </conditionalFormatting>
  <conditionalFormatting sqref="C189:H189 K189:T189">
    <cfRule type="containsText" priority="244" dxfId="436" operator="containsText" text="!">
      <formula>NOT(ISERROR(SEARCH("!",C189)))</formula>
    </cfRule>
  </conditionalFormatting>
  <conditionalFormatting sqref="Q189:T189">
    <cfRule type="containsText" priority="243" dxfId="436" operator="containsText" text="Ne">
      <formula>NOT(ISERROR(SEARCH("Ne",Q189)))</formula>
    </cfRule>
  </conditionalFormatting>
  <conditionalFormatting sqref="I189">
    <cfRule type="containsText" priority="242" dxfId="436" operator="containsText" text="!">
      <formula>NOT(ISERROR(SEARCH("!",I189)))</formula>
    </cfRule>
  </conditionalFormatting>
  <conditionalFormatting sqref="J189">
    <cfRule type="containsText" priority="241" dxfId="436" operator="containsText" text="!">
      <formula>NOT(ISERROR(SEARCH("!",J189)))</formula>
    </cfRule>
  </conditionalFormatting>
  <conditionalFormatting sqref="H189:J189">
    <cfRule type="containsText" priority="240" dxfId="436" operator="containsText" text="!">
      <formula>NOT(ISERROR(SEARCH("!",H189)))</formula>
    </cfRule>
  </conditionalFormatting>
  <conditionalFormatting sqref="K81:P81">
    <cfRule type="containsText" priority="239" dxfId="436" operator="containsText" text="!">
      <formula>NOT(ISERROR(SEARCH("!",K81)))</formula>
    </cfRule>
  </conditionalFormatting>
  <conditionalFormatting sqref="K82:L82">
    <cfRule type="containsText" priority="238" dxfId="436" operator="containsText" text="!">
      <formula>NOT(ISERROR(SEARCH("!",K82)))</formula>
    </cfRule>
  </conditionalFormatting>
  <conditionalFormatting sqref="K84:L84">
    <cfRule type="containsText" priority="237" dxfId="436" operator="containsText" text="!">
      <formula>NOT(ISERROR(SEARCH("!",K84)))</formula>
    </cfRule>
  </conditionalFormatting>
  <conditionalFormatting sqref="A225:C225 E225 A226:A227 G225:H225 J225:T225">
    <cfRule type="containsText" priority="200" dxfId="436" operator="containsText" text="!">
      <formula>NOT(ISERROR(SEARCH("!",A225)))</formula>
    </cfRule>
  </conditionalFormatting>
  <conditionalFormatting sqref="Q225:T225">
    <cfRule type="containsText" priority="199" dxfId="436" operator="containsText" text="Ne">
      <formula>NOT(ISERROR(SEARCH("Ne",Q225)))</formula>
    </cfRule>
  </conditionalFormatting>
  <conditionalFormatting sqref="A8:G8 K8:T8">
    <cfRule type="containsText" priority="195" dxfId="436" operator="containsText" text="!">
      <formula>NOT(ISERROR(SEARCH("!",A8)))</formula>
    </cfRule>
  </conditionalFormatting>
  <conditionalFormatting sqref="Q8:T8">
    <cfRule type="containsText" priority="194" dxfId="436" operator="containsText" text="Ne">
      <formula>NOT(ISERROR(SEARCH("Ne",Q8)))</formula>
    </cfRule>
  </conditionalFormatting>
  <conditionalFormatting sqref="H8">
    <cfRule type="containsText" priority="193" dxfId="436" operator="containsText" text="!">
      <formula>NOT(ISERROR(SEARCH("!",H8)))</formula>
    </cfRule>
  </conditionalFormatting>
  <conditionalFormatting sqref="A79 C79:H79 K79:P79 T79">
    <cfRule type="containsText" priority="192" dxfId="436" operator="containsText" text="!">
      <formula>NOT(ISERROR(SEARCH("!",A79)))</formula>
    </cfRule>
  </conditionalFormatting>
  <conditionalFormatting sqref="T79">
    <cfRule type="containsText" priority="191" dxfId="436" operator="containsText" text="Ne">
      <formula>NOT(ISERROR(SEARCH("Ne",T79)))</formula>
    </cfRule>
  </conditionalFormatting>
  <conditionalFormatting sqref="B79">
    <cfRule type="containsText" priority="190" dxfId="436" operator="containsText" text="!">
      <formula>NOT(ISERROR(SEARCH("!",B79)))</formula>
    </cfRule>
  </conditionalFormatting>
  <conditionalFormatting sqref="G311:H311 A311 C311:E311 J311:P311 T311">
    <cfRule type="containsText" priority="185" dxfId="436" operator="containsText" text="!">
      <formula>NOT(ISERROR(SEARCH("!",A311)))</formula>
    </cfRule>
  </conditionalFormatting>
  <conditionalFormatting sqref="T311">
    <cfRule type="containsText" priority="184" dxfId="436" operator="containsText" text="Ne">
      <formula>NOT(ISERROR(SEARCH("Ne",T311)))</formula>
    </cfRule>
  </conditionalFormatting>
  <conditionalFormatting sqref="F311">
    <cfRule type="containsText" priority="183" dxfId="436" operator="containsText" text="!">
      <formula>NOT(ISERROR(SEARCH("!",F311)))</formula>
    </cfRule>
  </conditionalFormatting>
  <conditionalFormatting sqref="B311">
    <cfRule type="containsText" priority="182" dxfId="436" operator="containsText" text="!">
      <formula>NOT(ISERROR(SEARCH("!",B311)))</formula>
    </cfRule>
  </conditionalFormatting>
  <conditionalFormatting sqref="A312 G312:H312 C312:E312 J312:P312 T312">
    <cfRule type="containsText" priority="181" dxfId="436" operator="containsText" text="!">
      <formula>NOT(ISERROR(SEARCH("!",A312)))</formula>
    </cfRule>
  </conditionalFormatting>
  <conditionalFormatting sqref="T312">
    <cfRule type="containsText" priority="180" dxfId="436" operator="containsText" text="Ne">
      <formula>NOT(ISERROR(SEARCH("Ne",T312)))</formula>
    </cfRule>
  </conditionalFormatting>
  <conditionalFormatting sqref="F312">
    <cfRule type="containsText" priority="179" dxfId="436" operator="containsText" text="!">
      <formula>NOT(ISERROR(SEARCH("!",F312)))</formula>
    </cfRule>
  </conditionalFormatting>
  <conditionalFormatting sqref="B312">
    <cfRule type="containsText" priority="178" dxfId="436" operator="containsText" text="!">
      <formula>NOT(ISERROR(SEARCH("!",B312)))</formula>
    </cfRule>
  </conditionalFormatting>
  <conditionalFormatting sqref="C50:E50 G50:H50 K50:T50">
    <cfRule type="containsText" priority="157" dxfId="436" operator="containsText" text="!">
      <formula>NOT(ISERROR(SEARCH("!",C50)))</formula>
    </cfRule>
  </conditionalFormatting>
  <conditionalFormatting sqref="Q50:T50">
    <cfRule type="containsText" priority="156" dxfId="436" operator="containsText" text="Ne">
      <formula>NOT(ISERROR(SEARCH("Ne",Q50)))</formula>
    </cfRule>
  </conditionalFormatting>
  <conditionalFormatting sqref="F50">
    <cfRule type="containsText" priority="155" dxfId="436" operator="containsText" text="!">
      <formula>NOT(ISERROR(SEARCH("!",F50)))</formula>
    </cfRule>
  </conditionalFormatting>
  <conditionalFormatting sqref="B50">
    <cfRule type="containsText" priority="154" dxfId="436" operator="containsText" text="!">
      <formula>NOT(ISERROR(SEARCH("!",B50)))</formula>
    </cfRule>
  </conditionalFormatting>
  <conditionalFormatting sqref="G68:H68 C68:E68 J68:P68 T68">
    <cfRule type="containsText" priority="153" dxfId="436" operator="containsText" text="!">
      <formula>NOT(ISERROR(SEARCH("!",C68)))</formula>
    </cfRule>
  </conditionalFormatting>
  <conditionalFormatting sqref="T68">
    <cfRule type="containsText" priority="152" dxfId="436" operator="containsText" text="Ne">
      <formula>NOT(ISERROR(SEARCH("Ne",T68)))</formula>
    </cfRule>
  </conditionalFormatting>
  <conditionalFormatting sqref="F68 F227 F352:F373">
    <cfRule type="containsText" priority="151" dxfId="436" operator="containsText" text="!">
      <formula>NOT(ISERROR(SEARCH("!",F68)))</formula>
    </cfRule>
  </conditionalFormatting>
  <conditionalFormatting sqref="B68">
    <cfRule type="containsText" priority="150" dxfId="436" operator="containsText" text="!">
      <formula>NOT(ISERROR(SEARCH("!",B68)))</formula>
    </cfRule>
  </conditionalFormatting>
  <conditionalFormatting sqref="Q226:T226">
    <cfRule type="containsText" priority="149" dxfId="436" operator="containsText" text="Ne">
      <formula>NOT(ISERROR(SEARCH("Ne",Q226)))</formula>
    </cfRule>
  </conditionalFormatting>
  <conditionalFormatting sqref="C226 N226:O226 G226 E226 J226:K226 Q226:T226">
    <cfRule type="containsText" priority="148" dxfId="436" operator="containsText" text="!">
      <formula>NOT(ISERROR(SEARCH("!",C226)))</formula>
    </cfRule>
  </conditionalFormatting>
  <conditionalFormatting sqref="F226">
    <cfRule type="containsText" priority="147" dxfId="436" operator="containsText" text="!">
      <formula>NOT(ISERROR(SEARCH("!",F226)))</formula>
    </cfRule>
  </conditionalFormatting>
  <conditionalFormatting sqref="D226">
    <cfRule type="containsText" priority="146" dxfId="436" operator="containsText" text="!">
      <formula>NOT(ISERROR(SEARCH("!",D226)))</formula>
    </cfRule>
  </conditionalFormatting>
  <conditionalFormatting sqref="H226">
    <cfRule type="containsText" priority="145" dxfId="436" operator="containsText" text="!">
      <formula>NOT(ISERROR(SEARCH("!",H226)))</formula>
    </cfRule>
  </conditionalFormatting>
  <conditionalFormatting sqref="P226">
    <cfRule type="containsText" priority="144" dxfId="436" operator="containsText" text="!">
      <formula>NOT(ISERROR(SEARCH("!",P226)))</formula>
    </cfRule>
  </conditionalFormatting>
  <conditionalFormatting sqref="B226">
    <cfRule type="containsText" priority="143" dxfId="436" operator="containsText" text="!">
      <formula>NOT(ISERROR(SEARCH("!",B226)))</formula>
    </cfRule>
  </conditionalFormatting>
  <conditionalFormatting sqref="C227 E227 G227:H227 J227:P227 T227">
    <cfRule type="containsText" priority="142" dxfId="436" operator="containsText" text="!">
      <formula>NOT(ISERROR(SEARCH("!",C227)))</formula>
    </cfRule>
  </conditionalFormatting>
  <conditionalFormatting sqref="T227">
    <cfRule type="containsText" priority="141" dxfId="436" operator="containsText" text="Ne">
      <formula>NOT(ISERROR(SEARCH("Ne",T227)))</formula>
    </cfRule>
  </conditionalFormatting>
  <conditionalFormatting sqref="B227">
    <cfRule type="containsText" priority="138" dxfId="436" operator="containsText" text="!">
      <formula>NOT(ISERROR(SEARCH("!",B227)))</formula>
    </cfRule>
  </conditionalFormatting>
  <conditionalFormatting sqref="D227">
    <cfRule type="containsText" priority="139" dxfId="436" operator="containsText" text="!">
      <formula>NOT(ISERROR(SEARCH("!",D227)))</formula>
    </cfRule>
  </conditionalFormatting>
  <conditionalFormatting sqref="C313:H313 J313:P313 T313">
    <cfRule type="containsText" priority="137" dxfId="436" operator="containsText" text="!">
      <formula>NOT(ISERROR(SEARCH("!",C313)))</formula>
    </cfRule>
  </conditionalFormatting>
  <conditionalFormatting sqref="T313">
    <cfRule type="containsText" priority="136" dxfId="436" operator="containsText" text="Ne">
      <formula>NOT(ISERROR(SEARCH("Ne",T313)))</formula>
    </cfRule>
  </conditionalFormatting>
  <conditionalFormatting sqref="B313">
    <cfRule type="containsText" priority="135" dxfId="436" operator="containsText" text="!">
      <formula>NOT(ISERROR(SEARCH("!",B313)))</formula>
    </cfRule>
  </conditionalFormatting>
  <conditionalFormatting sqref="C199:P199 T199:T201 C201:F201 K200:P201 C200:E200">
    <cfRule type="containsText" priority="134" dxfId="436" operator="containsText" text="!">
      <formula>NOT(ISERROR(SEARCH("!",C199)))</formula>
    </cfRule>
  </conditionalFormatting>
  <conditionalFormatting sqref="T199:T201">
    <cfRule type="containsText" priority="133" dxfId="436" operator="containsText" text="Ne">
      <formula>NOT(ISERROR(SEARCH("Ne",T199)))</formula>
    </cfRule>
  </conditionalFormatting>
  <conditionalFormatting sqref="B199:B201">
    <cfRule type="containsText" priority="132" dxfId="436" operator="containsText" text="!">
      <formula>NOT(ISERROR(SEARCH("!",B199)))</formula>
    </cfRule>
  </conditionalFormatting>
  <conditionalFormatting sqref="F280">
    <cfRule type="containsText" priority="131" dxfId="436" operator="containsText" text="!">
      <formula>NOT(ISERROR(SEARCH("!",F280)))</formula>
    </cfRule>
  </conditionalFormatting>
  <conditionalFormatting sqref="I225:I227">
    <cfRule type="containsText" priority="130" dxfId="436" operator="containsText" text="!">
      <formula>NOT(ISERROR(SEARCH("!",I225)))</formula>
    </cfRule>
  </conditionalFormatting>
  <conditionalFormatting sqref="I8">
    <cfRule type="containsText" priority="129" dxfId="436" operator="containsText" text="!">
      <formula>NOT(ISERROR(SEARCH("!",I8)))</formula>
    </cfRule>
  </conditionalFormatting>
  <conditionalFormatting sqref="F225">
    <cfRule type="containsText" priority="128" dxfId="436" operator="containsText" text="!">
      <formula>NOT(ISERROR(SEARCH("!",F225)))</formula>
    </cfRule>
  </conditionalFormatting>
  <conditionalFormatting sqref="J8">
    <cfRule type="containsText" priority="127" dxfId="436" operator="containsText" text="!">
      <formula>NOT(ISERROR(SEARCH("!",J8)))</formula>
    </cfRule>
  </conditionalFormatting>
  <conditionalFormatting sqref="J50">
    <cfRule type="containsText" priority="126" dxfId="436" operator="containsText" text="!">
      <formula>NOT(ISERROR(SEARCH("!",J50)))</formula>
    </cfRule>
  </conditionalFormatting>
  <conditionalFormatting sqref="I68">
    <cfRule type="containsText" priority="125" dxfId="436" operator="containsText" text="!">
      <formula>NOT(ISERROR(SEARCH("!",I68)))</formula>
    </cfRule>
  </conditionalFormatting>
  <conditionalFormatting sqref="J79">
    <cfRule type="containsText" priority="123" dxfId="436" operator="containsText" text="!">
      <formula>NOT(ISERROR(SEARCH("!",J79)))</formula>
    </cfRule>
  </conditionalFormatting>
  <conditionalFormatting sqref="Q68:S68">
    <cfRule type="containsText" priority="122" dxfId="436" operator="containsText" text="!">
      <formula>NOT(ISERROR(SEARCH("!",Q68)))</formula>
    </cfRule>
  </conditionalFormatting>
  <conditionalFormatting sqref="Q68:S68">
    <cfRule type="containsText" priority="121" dxfId="436" operator="containsText" text="Ne">
      <formula>NOT(ISERROR(SEARCH("Ne",Q68)))</formula>
    </cfRule>
  </conditionalFormatting>
  <conditionalFormatting sqref="Q79:S79">
    <cfRule type="containsText" priority="120" dxfId="436" operator="containsText" text="!">
      <formula>NOT(ISERROR(SEARCH("!",Q79)))</formula>
    </cfRule>
  </conditionalFormatting>
  <conditionalFormatting sqref="Q79:S79">
    <cfRule type="containsText" priority="119" dxfId="436" operator="containsText" text="Ne">
      <formula>NOT(ISERROR(SEARCH("Ne",Q79)))</formula>
    </cfRule>
  </conditionalFormatting>
  <conditionalFormatting sqref="Q227:S227">
    <cfRule type="containsText" priority="118" dxfId="436" operator="containsText" text="!">
      <formula>NOT(ISERROR(SEARCH("!",Q227)))</formula>
    </cfRule>
  </conditionalFormatting>
  <conditionalFormatting sqref="Q227:S227">
    <cfRule type="containsText" priority="117" dxfId="436" operator="containsText" text="Ne">
      <formula>NOT(ISERROR(SEARCH("Ne",Q227)))</formula>
    </cfRule>
  </conditionalFormatting>
  <conditionalFormatting sqref="Q281:S281">
    <cfRule type="containsText" priority="116" dxfId="436" operator="containsText" text="!">
      <formula>NOT(ISERROR(SEARCH("!",Q281)))</formula>
    </cfRule>
  </conditionalFormatting>
  <conditionalFormatting sqref="Q281:S281">
    <cfRule type="containsText" priority="115" dxfId="436" operator="containsText" text="Ne">
      <formula>NOT(ISERROR(SEARCH("Ne",Q281)))</formula>
    </cfRule>
  </conditionalFormatting>
  <conditionalFormatting sqref="Q199:R200 Q201">
    <cfRule type="containsText" priority="114" dxfId="436" operator="containsText" text="!">
      <formula>NOT(ISERROR(SEARCH("!",Q199)))</formula>
    </cfRule>
  </conditionalFormatting>
  <conditionalFormatting sqref="Q199:R200 Q201">
    <cfRule type="containsText" priority="113" dxfId="436" operator="containsText" text="Ne">
      <formula>NOT(ISERROR(SEARCH("Ne",Q199)))</formula>
    </cfRule>
  </conditionalFormatting>
  <conditionalFormatting sqref="S199">
    <cfRule type="containsText" priority="112" dxfId="436" operator="containsText" text="!">
      <formula>NOT(ISERROR(SEARCH("!",S199)))</formula>
    </cfRule>
  </conditionalFormatting>
  <conditionalFormatting sqref="S199">
    <cfRule type="containsText" priority="111" dxfId="436" operator="containsText" text="Ne">
      <formula>NOT(ISERROR(SEARCH("Ne",S199)))</formula>
    </cfRule>
  </conditionalFormatting>
  <conditionalFormatting sqref="Q313:R313">
    <cfRule type="containsText" priority="110" dxfId="436" operator="containsText" text="!">
      <formula>NOT(ISERROR(SEARCH("!",Q313)))</formula>
    </cfRule>
  </conditionalFormatting>
  <conditionalFormatting sqref="Q313:R313">
    <cfRule type="containsText" priority="109" dxfId="436" operator="containsText" text="Ne">
      <formula>NOT(ISERROR(SEARCH("Ne",Q313)))</formula>
    </cfRule>
  </conditionalFormatting>
  <conditionalFormatting sqref="S313">
    <cfRule type="containsText" priority="107" dxfId="436" operator="containsText" text="Ne">
      <formula>NOT(ISERROR(SEARCH("Ne",S313)))</formula>
    </cfRule>
  </conditionalFormatting>
  <conditionalFormatting sqref="S313">
    <cfRule type="containsText" priority="108" dxfId="436" operator="containsText" text="!">
      <formula>NOT(ISERROR(SEARCH("!",S313)))</formula>
    </cfRule>
  </conditionalFormatting>
  <conditionalFormatting sqref="Q312:R312">
    <cfRule type="containsText" priority="106" dxfId="436" operator="containsText" text="!">
      <formula>NOT(ISERROR(SEARCH("!",Q312)))</formula>
    </cfRule>
  </conditionalFormatting>
  <conditionalFormatting sqref="Q312:R312">
    <cfRule type="containsText" priority="105" dxfId="436" operator="containsText" text="Ne">
      <formula>NOT(ISERROR(SEARCH("Ne",Q312)))</formula>
    </cfRule>
  </conditionalFormatting>
  <conditionalFormatting sqref="S312">
    <cfRule type="containsText" priority="104" dxfId="436" operator="containsText" text="!">
      <formula>NOT(ISERROR(SEARCH("!",S312)))</formula>
    </cfRule>
  </conditionalFormatting>
  <conditionalFormatting sqref="S312">
    <cfRule type="containsText" priority="103" dxfId="436" operator="containsText" text="Ne">
      <formula>NOT(ISERROR(SEARCH("Ne",S312)))</formula>
    </cfRule>
  </conditionalFormatting>
  <conditionalFormatting sqref="Q311:S311">
    <cfRule type="containsText" priority="102" dxfId="436" operator="containsText" text="!">
      <formula>NOT(ISERROR(SEARCH("!",Q311)))</formula>
    </cfRule>
  </conditionalFormatting>
  <conditionalFormatting sqref="Q311:S311">
    <cfRule type="containsText" priority="101" dxfId="436" operator="containsText" text="Ne">
      <formula>NOT(ISERROR(SEARCH("Ne",Q311)))</formula>
    </cfRule>
  </conditionalFormatting>
  <conditionalFormatting sqref="R372">
    <cfRule type="containsText" priority="100" dxfId="436" operator="containsText" text="!">
      <formula>NOT(ISERROR(SEARCH("!",R372)))</formula>
    </cfRule>
  </conditionalFormatting>
  <conditionalFormatting sqref="R372">
    <cfRule type="containsText" priority="99" dxfId="436" operator="containsText" text="Ne">
      <formula>NOT(ISERROR(SEARCH("Ne",R372)))</formula>
    </cfRule>
  </conditionalFormatting>
  <conditionalFormatting sqref="R373">
    <cfRule type="containsText" priority="98" dxfId="436" operator="containsText" text="!">
      <formula>NOT(ISERROR(SEARCH("!",R373)))</formula>
    </cfRule>
  </conditionalFormatting>
  <conditionalFormatting sqref="R373">
    <cfRule type="containsText" priority="97" dxfId="436" operator="containsText" text="Ne">
      <formula>NOT(ISERROR(SEARCH("Ne",R373)))</formula>
    </cfRule>
  </conditionalFormatting>
  <conditionalFormatting sqref="R374">
    <cfRule type="containsText" priority="96" dxfId="436" operator="containsText" text="!">
      <formula>NOT(ISERROR(SEARCH("!",R374)))</formula>
    </cfRule>
  </conditionalFormatting>
  <conditionalFormatting sqref="R374">
    <cfRule type="containsText" priority="95" dxfId="436" operator="containsText" text="Ne">
      <formula>NOT(ISERROR(SEARCH("Ne",R374)))</formula>
    </cfRule>
  </conditionalFormatting>
  <conditionalFormatting sqref="R370">
    <cfRule type="containsText" priority="94" dxfId="436" operator="containsText" text="!">
      <formula>NOT(ISERROR(SEARCH("!",R370)))</formula>
    </cfRule>
  </conditionalFormatting>
  <conditionalFormatting sqref="R370">
    <cfRule type="containsText" priority="93" dxfId="436" operator="containsText" text="Ne">
      <formula>NOT(ISERROR(SEARCH("Ne",R370)))</formula>
    </cfRule>
  </conditionalFormatting>
  <conditionalFormatting sqref="R366">
    <cfRule type="containsText" priority="92" dxfId="436" operator="containsText" text="!">
      <formula>NOT(ISERROR(SEARCH("!",R366)))</formula>
    </cfRule>
  </conditionalFormatting>
  <conditionalFormatting sqref="R366">
    <cfRule type="containsText" priority="91" dxfId="436" operator="containsText" text="Ne">
      <formula>NOT(ISERROR(SEARCH("Ne",R366)))</formula>
    </cfRule>
  </conditionalFormatting>
  <conditionalFormatting sqref="R367">
    <cfRule type="containsText" priority="90" dxfId="436" operator="containsText" text="!">
      <formula>NOT(ISERROR(SEARCH("!",R367)))</formula>
    </cfRule>
  </conditionalFormatting>
  <conditionalFormatting sqref="R367">
    <cfRule type="containsText" priority="89" dxfId="436" operator="containsText" text="Ne">
      <formula>NOT(ISERROR(SEARCH("Ne",R367)))</formula>
    </cfRule>
  </conditionalFormatting>
  <conditionalFormatting sqref="R368">
    <cfRule type="containsText" priority="88" dxfId="436" operator="containsText" text="!">
      <formula>NOT(ISERROR(SEARCH("!",R368)))</formula>
    </cfRule>
  </conditionalFormatting>
  <conditionalFormatting sqref="R368">
    <cfRule type="containsText" priority="87" dxfId="436" operator="containsText" text="Ne">
      <formula>NOT(ISERROR(SEARCH("Ne",R368)))</formula>
    </cfRule>
  </conditionalFormatting>
  <conditionalFormatting sqref="R361">
    <cfRule type="containsText" priority="86" dxfId="436" operator="containsText" text="!">
      <formula>NOT(ISERROR(SEARCH("!",R361)))</formula>
    </cfRule>
  </conditionalFormatting>
  <conditionalFormatting sqref="R361">
    <cfRule type="containsText" priority="85" dxfId="436" operator="containsText" text="Ne">
      <formula>NOT(ISERROR(SEARCH("Ne",R361)))</formula>
    </cfRule>
  </conditionalFormatting>
  <conditionalFormatting sqref="R362">
    <cfRule type="containsText" priority="84" dxfId="436" operator="containsText" text="!">
      <formula>NOT(ISERROR(SEARCH("!",R362)))</formula>
    </cfRule>
  </conditionalFormatting>
  <conditionalFormatting sqref="R362">
    <cfRule type="containsText" priority="83" dxfId="436" operator="containsText" text="Ne">
      <formula>NOT(ISERROR(SEARCH("Ne",R362)))</formula>
    </cfRule>
  </conditionalFormatting>
  <conditionalFormatting sqref="R363">
    <cfRule type="containsText" priority="82" dxfId="436" operator="containsText" text="!">
      <formula>NOT(ISERROR(SEARCH("!",R363)))</formula>
    </cfRule>
  </conditionalFormatting>
  <conditionalFormatting sqref="R363">
    <cfRule type="containsText" priority="81" dxfId="436" operator="containsText" text="Ne">
      <formula>NOT(ISERROR(SEARCH("Ne",R363)))</formula>
    </cfRule>
  </conditionalFormatting>
  <conditionalFormatting sqref="R364">
    <cfRule type="containsText" priority="80" dxfId="436" operator="containsText" text="!">
      <formula>NOT(ISERROR(SEARCH("!",R364)))</formula>
    </cfRule>
  </conditionalFormatting>
  <conditionalFormatting sqref="R364">
    <cfRule type="containsText" priority="79" dxfId="436" operator="containsText" text="Ne">
      <formula>NOT(ISERROR(SEARCH("Ne",R364)))</formula>
    </cfRule>
  </conditionalFormatting>
  <conditionalFormatting sqref="R365">
    <cfRule type="containsText" priority="78" dxfId="436" operator="containsText" text="!">
      <formula>NOT(ISERROR(SEARCH("!",R365)))</formula>
    </cfRule>
  </conditionalFormatting>
  <conditionalFormatting sqref="R365">
    <cfRule type="containsText" priority="77" dxfId="436" operator="containsText" text="Ne">
      <formula>NOT(ISERROR(SEARCH("Ne",R365)))</formula>
    </cfRule>
  </conditionalFormatting>
  <conditionalFormatting sqref="R352">
    <cfRule type="containsText" priority="76" dxfId="436" operator="containsText" text="!">
      <formula>NOT(ISERROR(SEARCH("!",R352)))</formula>
    </cfRule>
  </conditionalFormatting>
  <conditionalFormatting sqref="R352">
    <cfRule type="containsText" priority="75" dxfId="436" operator="containsText" text="Ne">
      <formula>NOT(ISERROR(SEARCH("Ne",R352)))</formula>
    </cfRule>
  </conditionalFormatting>
  <conditionalFormatting sqref="R353">
    <cfRule type="containsText" priority="74" dxfId="436" operator="containsText" text="!">
      <formula>NOT(ISERROR(SEARCH("!",R353)))</formula>
    </cfRule>
  </conditionalFormatting>
  <conditionalFormatting sqref="R353">
    <cfRule type="containsText" priority="73" dxfId="436" operator="containsText" text="Ne">
      <formula>NOT(ISERROR(SEARCH("Ne",R353)))</formula>
    </cfRule>
  </conditionalFormatting>
  <conditionalFormatting sqref="R354">
    <cfRule type="containsText" priority="72" dxfId="436" operator="containsText" text="!">
      <formula>NOT(ISERROR(SEARCH("!",R354)))</formula>
    </cfRule>
  </conditionalFormatting>
  <conditionalFormatting sqref="R354">
    <cfRule type="containsText" priority="71" dxfId="436" operator="containsText" text="Ne">
      <formula>NOT(ISERROR(SEARCH("Ne",R354)))</formula>
    </cfRule>
  </conditionalFormatting>
  <conditionalFormatting sqref="R355">
    <cfRule type="containsText" priority="70" dxfId="436" operator="containsText" text="!">
      <formula>NOT(ISERROR(SEARCH("!",R355)))</formula>
    </cfRule>
  </conditionalFormatting>
  <conditionalFormatting sqref="R355">
    <cfRule type="containsText" priority="69" dxfId="436" operator="containsText" text="Ne">
      <formula>NOT(ISERROR(SEARCH("Ne",R355)))</formula>
    </cfRule>
  </conditionalFormatting>
  <conditionalFormatting sqref="R356">
    <cfRule type="containsText" priority="68" dxfId="436" operator="containsText" text="!">
      <formula>NOT(ISERROR(SEARCH("!",R356)))</formula>
    </cfRule>
  </conditionalFormatting>
  <conditionalFormatting sqref="R356">
    <cfRule type="containsText" priority="67" dxfId="436" operator="containsText" text="Ne">
      <formula>NOT(ISERROR(SEARCH("Ne",R356)))</formula>
    </cfRule>
  </conditionalFormatting>
  <conditionalFormatting sqref="R357">
    <cfRule type="containsText" priority="66" dxfId="436" operator="containsText" text="!">
      <formula>NOT(ISERROR(SEARCH("!",R357)))</formula>
    </cfRule>
  </conditionalFormatting>
  <conditionalFormatting sqref="R357">
    <cfRule type="containsText" priority="65" dxfId="436" operator="containsText" text="Ne">
      <formula>NOT(ISERROR(SEARCH("Ne",R357)))</formula>
    </cfRule>
  </conditionalFormatting>
  <conditionalFormatting sqref="R358">
    <cfRule type="containsText" priority="64" dxfId="436" operator="containsText" text="!">
      <formula>NOT(ISERROR(SEARCH("!",R358)))</formula>
    </cfRule>
  </conditionalFormatting>
  <conditionalFormatting sqref="R358">
    <cfRule type="containsText" priority="63" dxfId="436" operator="containsText" text="Ne">
      <formula>NOT(ISERROR(SEARCH("Ne",R358)))</formula>
    </cfRule>
  </conditionalFormatting>
  <conditionalFormatting sqref="R348">
    <cfRule type="containsText" priority="62" dxfId="436" operator="containsText" text="!">
      <formula>NOT(ISERROR(SEARCH("!",R348)))</formula>
    </cfRule>
  </conditionalFormatting>
  <conditionalFormatting sqref="R348">
    <cfRule type="containsText" priority="61" dxfId="436" operator="containsText" text="Ne">
      <formula>NOT(ISERROR(SEARCH("Ne",R348)))</formula>
    </cfRule>
  </conditionalFormatting>
  <conditionalFormatting sqref="R349">
    <cfRule type="containsText" priority="60" dxfId="436" operator="containsText" text="!">
      <formula>NOT(ISERROR(SEARCH("!",R349)))</formula>
    </cfRule>
  </conditionalFormatting>
  <conditionalFormatting sqref="R349">
    <cfRule type="containsText" priority="59" dxfId="436" operator="containsText" text="Ne">
      <formula>NOT(ISERROR(SEARCH("Ne",R349)))</formula>
    </cfRule>
  </conditionalFormatting>
  <conditionalFormatting sqref="R338">
    <cfRule type="containsText" priority="58" dxfId="436" operator="containsText" text="!">
      <formula>NOT(ISERROR(SEARCH("!",R338)))</formula>
    </cfRule>
  </conditionalFormatting>
  <conditionalFormatting sqref="R338">
    <cfRule type="containsText" priority="57" dxfId="436" operator="containsText" text="Ne">
      <formula>NOT(ISERROR(SEARCH("Ne",R338)))</formula>
    </cfRule>
  </conditionalFormatting>
  <conditionalFormatting sqref="R339">
    <cfRule type="containsText" priority="56" dxfId="436" operator="containsText" text="!">
      <formula>NOT(ISERROR(SEARCH("!",R339)))</formula>
    </cfRule>
  </conditionalFormatting>
  <conditionalFormatting sqref="R339">
    <cfRule type="containsText" priority="55" dxfId="436" operator="containsText" text="Ne">
      <formula>NOT(ISERROR(SEARCH("Ne",R339)))</formula>
    </cfRule>
  </conditionalFormatting>
  <conditionalFormatting sqref="R340">
    <cfRule type="containsText" priority="54" dxfId="436" operator="containsText" text="!">
      <formula>NOT(ISERROR(SEARCH("!",R340)))</formula>
    </cfRule>
  </conditionalFormatting>
  <conditionalFormatting sqref="R340">
    <cfRule type="containsText" priority="53" dxfId="436" operator="containsText" text="Ne">
      <formula>NOT(ISERROR(SEARCH("Ne",R340)))</formula>
    </cfRule>
  </conditionalFormatting>
  <conditionalFormatting sqref="R341">
    <cfRule type="containsText" priority="52" dxfId="436" operator="containsText" text="!">
      <formula>NOT(ISERROR(SEARCH("!",R341)))</formula>
    </cfRule>
  </conditionalFormatting>
  <conditionalFormatting sqref="R341">
    <cfRule type="containsText" priority="51" dxfId="436" operator="containsText" text="Ne">
      <formula>NOT(ISERROR(SEARCH("Ne",R341)))</formula>
    </cfRule>
  </conditionalFormatting>
  <conditionalFormatting sqref="R342">
    <cfRule type="containsText" priority="50" dxfId="436" operator="containsText" text="!">
      <formula>NOT(ISERROR(SEARCH("!",R342)))</formula>
    </cfRule>
  </conditionalFormatting>
  <conditionalFormatting sqref="R342">
    <cfRule type="containsText" priority="49" dxfId="436" operator="containsText" text="Ne">
      <formula>NOT(ISERROR(SEARCH("Ne",R342)))</formula>
    </cfRule>
  </conditionalFormatting>
  <conditionalFormatting sqref="R343">
    <cfRule type="containsText" priority="48" dxfId="436" operator="containsText" text="!">
      <formula>NOT(ISERROR(SEARCH("!",R343)))</formula>
    </cfRule>
  </conditionalFormatting>
  <conditionalFormatting sqref="R343">
    <cfRule type="containsText" priority="47" dxfId="436" operator="containsText" text="Ne">
      <formula>NOT(ISERROR(SEARCH("Ne",R343)))</formula>
    </cfRule>
  </conditionalFormatting>
  <conditionalFormatting sqref="R344">
    <cfRule type="containsText" priority="46" dxfId="436" operator="containsText" text="!">
      <formula>NOT(ISERROR(SEARCH("!",R344)))</formula>
    </cfRule>
  </conditionalFormatting>
  <conditionalFormatting sqref="R344">
    <cfRule type="containsText" priority="45" dxfId="436" operator="containsText" text="Ne">
      <formula>NOT(ISERROR(SEARCH("Ne",R344)))</formula>
    </cfRule>
  </conditionalFormatting>
  <conditionalFormatting sqref="R345">
    <cfRule type="containsText" priority="44" dxfId="436" operator="containsText" text="!">
      <formula>NOT(ISERROR(SEARCH("!",R345)))</formula>
    </cfRule>
  </conditionalFormatting>
  <conditionalFormatting sqref="R345">
    <cfRule type="containsText" priority="43" dxfId="436" operator="containsText" text="Ne">
      <formula>NOT(ISERROR(SEARCH("Ne",R345)))</formula>
    </cfRule>
  </conditionalFormatting>
  <conditionalFormatting sqref="R346">
    <cfRule type="containsText" priority="42" dxfId="436" operator="containsText" text="!">
      <formula>NOT(ISERROR(SEARCH("!",R346)))</formula>
    </cfRule>
  </conditionalFormatting>
  <conditionalFormatting sqref="R346">
    <cfRule type="containsText" priority="41" dxfId="436" operator="containsText" text="Ne">
      <formula>NOT(ISERROR(SEARCH("Ne",R346)))</formula>
    </cfRule>
  </conditionalFormatting>
  <conditionalFormatting sqref="R347">
    <cfRule type="containsText" priority="40" dxfId="436" operator="containsText" text="!">
      <formula>NOT(ISERROR(SEARCH("!",R347)))</formula>
    </cfRule>
  </conditionalFormatting>
  <conditionalFormatting sqref="R347">
    <cfRule type="containsText" priority="39" dxfId="436" operator="containsText" text="Ne">
      <formula>NOT(ISERROR(SEARCH("Ne",R347)))</formula>
    </cfRule>
  </conditionalFormatting>
  <conditionalFormatting sqref="R350">
    <cfRule type="containsText" priority="38" dxfId="436" operator="containsText" text="!">
      <formula>NOT(ISERROR(SEARCH("!",R350)))</formula>
    </cfRule>
  </conditionalFormatting>
  <conditionalFormatting sqref="R350">
    <cfRule type="containsText" priority="37" dxfId="436" operator="containsText" text="Ne">
      <formula>NOT(ISERROR(SEARCH("Ne",R350)))</formula>
    </cfRule>
  </conditionalFormatting>
  <conditionalFormatting sqref="R351">
    <cfRule type="containsText" priority="36" dxfId="436" operator="containsText" text="!">
      <formula>NOT(ISERROR(SEARCH("!",R351)))</formula>
    </cfRule>
  </conditionalFormatting>
  <conditionalFormatting sqref="R351">
    <cfRule type="containsText" priority="35" dxfId="436" operator="containsText" text="Ne">
      <formula>NOT(ISERROR(SEARCH("Ne",R351)))</formula>
    </cfRule>
  </conditionalFormatting>
  <conditionalFormatting sqref="R359">
    <cfRule type="containsText" priority="34" dxfId="436" operator="containsText" text="!">
      <formula>NOT(ISERROR(SEARCH("!",R359)))</formula>
    </cfRule>
  </conditionalFormatting>
  <conditionalFormatting sqref="R359">
    <cfRule type="containsText" priority="33" dxfId="436" operator="containsText" text="Ne">
      <formula>NOT(ISERROR(SEARCH("Ne",R359)))</formula>
    </cfRule>
  </conditionalFormatting>
  <conditionalFormatting sqref="R360">
    <cfRule type="containsText" priority="32" dxfId="436" operator="containsText" text="!">
      <formula>NOT(ISERROR(SEARCH("!",R360)))</formula>
    </cfRule>
  </conditionalFormatting>
  <conditionalFormatting sqref="R360">
    <cfRule type="containsText" priority="31" dxfId="436" operator="containsText" text="Ne">
      <formula>NOT(ISERROR(SEARCH("Ne",R360)))</formula>
    </cfRule>
  </conditionalFormatting>
  <conditionalFormatting sqref="R369">
    <cfRule type="containsText" priority="30" dxfId="436" operator="containsText" text="!">
      <formula>NOT(ISERROR(SEARCH("!",R369)))</formula>
    </cfRule>
  </conditionalFormatting>
  <conditionalFormatting sqref="R369">
    <cfRule type="containsText" priority="29" dxfId="436" operator="containsText" text="Ne">
      <formula>NOT(ISERROR(SEARCH("Ne",R369)))</formula>
    </cfRule>
  </conditionalFormatting>
  <conditionalFormatting sqref="R371">
    <cfRule type="containsText" priority="28" dxfId="436" operator="containsText" text="!">
      <formula>NOT(ISERROR(SEARCH("!",R371)))</formula>
    </cfRule>
  </conditionalFormatting>
  <conditionalFormatting sqref="R371">
    <cfRule type="containsText" priority="27" dxfId="436" operator="containsText" text="Ne">
      <formula>NOT(ISERROR(SEARCH("Ne",R371)))</formula>
    </cfRule>
  </conditionalFormatting>
  <conditionalFormatting sqref="G200">
    <cfRule type="containsText" priority="26" dxfId="436" operator="containsText" text="!">
      <formula>NOT(ISERROR(SEARCH("!",G200)))</formula>
    </cfRule>
  </conditionalFormatting>
  <conditionalFormatting sqref="G201">
    <cfRule type="containsText" priority="25" dxfId="436" operator="containsText" text="!">
      <formula>NOT(ISERROR(SEARCH("!",G201)))</formula>
    </cfRule>
  </conditionalFormatting>
  <conditionalFormatting sqref="H200:J200">
    <cfRule type="containsText" priority="24" dxfId="436" operator="containsText" text="!">
      <formula>NOT(ISERROR(SEARCH("!",H200)))</formula>
    </cfRule>
  </conditionalFormatting>
  <conditionalFormatting sqref="H201:J201">
    <cfRule type="containsText" priority="23" dxfId="436" operator="containsText" text="!">
      <formula>NOT(ISERROR(SEARCH("!",H201)))</formula>
    </cfRule>
  </conditionalFormatting>
  <conditionalFormatting sqref="F200">
    <cfRule type="containsText" priority="22" dxfId="436" operator="containsText" text="!">
      <formula>NOT(ISERROR(SEARCH("!",F200)))</formula>
    </cfRule>
  </conditionalFormatting>
  <conditionalFormatting sqref="S200">
    <cfRule type="containsText" priority="21" dxfId="436" operator="containsText" text="!">
      <formula>NOT(ISERROR(SEARCH("!",S200)))</formula>
    </cfRule>
  </conditionalFormatting>
  <conditionalFormatting sqref="S200">
    <cfRule type="containsText" priority="20" dxfId="436" operator="containsText" text="Ne">
      <formula>NOT(ISERROR(SEARCH("Ne",S200)))</formula>
    </cfRule>
  </conditionalFormatting>
  <conditionalFormatting sqref="R201">
    <cfRule type="containsText" priority="19" dxfId="436" operator="containsText" text="!">
      <formula>NOT(ISERROR(SEARCH("!",R201)))</formula>
    </cfRule>
  </conditionalFormatting>
  <conditionalFormatting sqref="R201">
    <cfRule type="containsText" priority="18" dxfId="436" operator="containsText" text="Ne">
      <formula>NOT(ISERROR(SEARCH("Ne",R201)))</formula>
    </cfRule>
  </conditionalFormatting>
  <conditionalFormatting sqref="S201">
    <cfRule type="containsText" priority="17" dxfId="436" operator="containsText" text="!">
      <formula>NOT(ISERROR(SEARCH("!",S201)))</formula>
    </cfRule>
  </conditionalFormatting>
  <conditionalFormatting sqref="S201">
    <cfRule type="containsText" priority="16" dxfId="436" operator="containsText" text="Ne">
      <formula>NOT(ISERROR(SEARCH("Ne",S201)))</formula>
    </cfRule>
  </conditionalFormatting>
  <conditionalFormatting sqref="E376:G683">
    <cfRule type="containsText" priority="15" dxfId="436" operator="containsText" text="!">
      <formula>NOT(ISERROR(SEARCH("!",E376)))</formula>
    </cfRule>
  </conditionalFormatting>
  <conditionalFormatting sqref="P376:P659">
    <cfRule type="containsText" priority="11" dxfId="436" operator="containsText" text="!">
      <formula>NOT(ISERROR(SEARCH("!",P376)))</formula>
    </cfRule>
  </conditionalFormatting>
  <conditionalFormatting sqref="A172:T172">
    <cfRule type="containsText" priority="10" dxfId="436" operator="containsText" text="!">
      <formula>NOT(ISERROR(SEARCH("!",A172)))</formula>
    </cfRule>
  </conditionalFormatting>
  <conditionalFormatting sqref="Q172:T172">
    <cfRule type="containsText" priority="9" dxfId="436" operator="containsText" text="Ne">
      <formula>NOT(ISERROR(SEARCH("Ne",Q172)))</formula>
    </cfRule>
  </conditionalFormatting>
  <conditionalFormatting sqref="A192:T192">
    <cfRule type="containsText" priority="8" dxfId="436" operator="containsText" text="!">
      <formula>NOT(ISERROR(SEARCH("!",A192)))</formula>
    </cfRule>
  </conditionalFormatting>
  <conditionalFormatting sqref="Q192:T192">
    <cfRule type="containsText" priority="7" dxfId="436" operator="containsText" text="Ne">
      <formula>NOT(ISERROR(SEARCH("Ne",Q192)))</formula>
    </cfRule>
  </conditionalFormatting>
  <conditionalFormatting sqref="A194:T194">
    <cfRule type="containsText" priority="6" dxfId="436" operator="containsText" text="!">
      <formula>NOT(ISERROR(SEARCH("!",A194)))</formula>
    </cfRule>
  </conditionalFormatting>
  <conditionalFormatting sqref="Q194:T194">
    <cfRule type="containsText" priority="5" dxfId="436" operator="containsText" text="Ne">
      <formula>NOT(ISERROR(SEARCH("Ne",Q194)))</formula>
    </cfRule>
  </conditionalFormatting>
  <conditionalFormatting sqref="A195:T195">
    <cfRule type="containsText" priority="4" dxfId="436" operator="containsText" text="!">
      <formula>NOT(ISERROR(SEARCH("!",A195)))</formula>
    </cfRule>
  </conditionalFormatting>
  <conditionalFormatting sqref="Q195:T195">
    <cfRule type="containsText" priority="3" dxfId="436" operator="containsText" text="Ne">
      <formula>NOT(ISERROR(SEARCH("Ne",Q195)))</formula>
    </cfRule>
  </conditionalFormatting>
  <conditionalFormatting sqref="A196:T196">
    <cfRule type="containsText" priority="2" dxfId="436" operator="containsText" text="!">
      <formula>NOT(ISERROR(SEARCH("!",A196)))</formula>
    </cfRule>
  </conditionalFormatting>
  <conditionalFormatting sqref="Q196:T196">
    <cfRule type="containsText" priority="1" dxfId="436" operator="containsText" text="Ne">
      <formula>NOT(ISERROR(SEARCH("Ne",Q196)))</formula>
    </cfRule>
  </conditionalFormatting>
  <dataValidations count="1">
    <dataValidation type="decimal" allowBlank="1" showInputMessage="1" showErrorMessage="1" sqref="L54:M54">
      <formula1>0</formula1>
      <formula2>1000000000</formula2>
    </dataValidation>
  </dataValidations>
  <printOptions/>
  <pageMargins left="0.23622047244094488" right="0.23622047244094488" top="0.5511811023622047" bottom="0.7480314960629921" header="0.31496062992125984" footer="0.31496062992125984"/>
  <pageSetup fitToHeight="0" fitToWidth="1"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8"/>
  <sheetViews>
    <sheetView zoomScale="110" zoomScaleNormal="110" zoomScalePageLayoutView="0" workbookViewId="0" topLeftCell="A1">
      <selection activeCell="K193" sqref="K193"/>
    </sheetView>
  </sheetViews>
  <sheetFormatPr defaultColWidth="9.140625" defaultRowHeight="55.5" customHeight="1"/>
  <cols>
    <col min="1" max="1" width="9.140625" style="131" customWidth="1"/>
    <col min="2" max="2" width="18.00390625" style="131" customWidth="1"/>
    <col min="3" max="3" width="27.140625" style="174" customWidth="1"/>
    <col min="4" max="4" width="13.421875" style="142" customWidth="1"/>
    <col min="5" max="5" width="9.8515625" style="131" customWidth="1"/>
    <col min="6" max="6" width="12.57421875" style="142" customWidth="1"/>
    <col min="7" max="7" width="15.8515625" style="142" customWidth="1"/>
    <col min="8" max="8" width="4.421875" style="131" customWidth="1"/>
    <col min="9" max="9" width="4.7109375" style="131" customWidth="1"/>
    <col min="10" max="10" width="3.00390625" style="131" customWidth="1"/>
    <col min="11" max="11" width="15.28125" style="131" customWidth="1"/>
    <col min="12" max="12" width="21.8515625" style="142" customWidth="1"/>
    <col min="13" max="13" width="15.140625" style="131" customWidth="1"/>
    <col min="14" max="14" width="13.140625" style="131" customWidth="1"/>
    <col min="15" max="15" width="27.140625" style="142" customWidth="1"/>
    <col min="16" max="16" width="11.8515625" style="131" customWidth="1"/>
    <col min="17" max="17" width="15.28125" style="131" customWidth="1"/>
    <col min="18" max="18" width="19.140625" style="142" customWidth="1"/>
    <col min="19" max="19" width="9.140625" style="131" customWidth="1"/>
    <col min="20" max="20" width="11.7109375" style="131" customWidth="1"/>
    <col min="21" max="21" width="18.421875" style="142" customWidth="1"/>
    <col min="22" max="23" width="9.140625" style="131" customWidth="1"/>
    <col min="24" max="24" width="16.00390625" style="142" customWidth="1"/>
    <col min="25" max="16384" width="9.140625" style="131" customWidth="1"/>
  </cols>
  <sheetData>
    <row r="1" spans="1:29" ht="55.5" customHeight="1">
      <c r="A1" s="363" t="s">
        <v>1411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146"/>
      <c r="AA1" s="146"/>
      <c r="AB1" s="146"/>
      <c r="AC1" s="146"/>
    </row>
    <row r="2" spans="1:29" ht="55.5" customHeight="1">
      <c r="A2" s="364" t="str">
        <f>IF(LEN('[1]PP2LIN'!D3)&gt;1,'[1]PP2LIN'!D3,"")</f>
        <v>Požymiai</v>
      </c>
      <c r="B2" s="365"/>
      <c r="C2" s="365"/>
      <c r="D2" s="365"/>
      <c r="E2" s="365"/>
      <c r="F2" s="365"/>
      <c r="G2" s="365"/>
      <c r="H2" s="365"/>
      <c r="I2" s="365"/>
      <c r="J2" s="366"/>
      <c r="K2" s="367" t="s">
        <v>1345</v>
      </c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9"/>
      <c r="Z2" s="146"/>
      <c r="AA2" s="146"/>
      <c r="AB2" s="146"/>
      <c r="AC2" s="146"/>
    </row>
    <row r="3" spans="1:29" ht="135.75" customHeight="1">
      <c r="A3" s="147" t="str">
        <f>IF(LEN('[1]PP2LIN'!A4)&gt;1,'[1]PP2LIN'!A4,"")</f>
        <v>Nr.</v>
      </c>
      <c r="B3" s="147" t="s">
        <v>1061</v>
      </c>
      <c r="C3" s="172" t="str">
        <f>IF(LEN('[1]PP2LIN'!C4)&gt;1,'[1]PP2LIN'!C4,"")</f>
        <v>Projektas</v>
      </c>
      <c r="D3" s="147" t="str">
        <f>IF(LEN('[1]PP2LIN'!D4)&gt;1,'[1]PP2LIN'!D4,"")</f>
        <v>Pareiškėjas</v>
      </c>
      <c r="E3" s="147" t="str">
        <f>IF(LEN('[1]PP2LIN'!E4)&gt;1,'[1]PP2LIN'!E4,"")</f>
        <v>Ministerija (asignavimų valdytojas)</v>
      </c>
      <c r="F3" s="147" t="str">
        <f>IF(LEN('[1]PP2LIN'!F4)&gt;1,'[1]PP2LIN'!F4,"")</f>
        <v>Įgyvendinimo teritorija</v>
      </c>
      <c r="G3" s="147" t="str">
        <f>IF(LEN('[1]PP2LIN'!G4)&gt;1,'[1]PP2LIN'!G4,"")</f>
        <v>VP priemonė arba KPP priemonė (Nr.)</v>
      </c>
      <c r="H3" s="147" t="str">
        <f>IF(LEN('[1]PP2LIN'!H4)&gt;1,'[1]PP2LIN'!H4,"")</f>
        <v>R/V/–</v>
      </c>
      <c r="I3" s="147" t="str">
        <f>IF(LEN('[1]PP2LIN'!I4)&gt;1,'[1]PP2LIN'!I4,"")</f>
        <v>ITI, RSP</v>
      </c>
      <c r="J3" s="147" t="str">
        <f>IF(LEN('[1]PP2LIN'!J4)&gt;1,'[1]PP2LIN'!J4,"")</f>
        <v>rez.,–</v>
      </c>
      <c r="K3" s="147" t="s">
        <v>659</v>
      </c>
      <c r="L3" s="147" t="s">
        <v>701</v>
      </c>
      <c r="M3" s="147" t="s">
        <v>702</v>
      </c>
      <c r="N3" s="147" t="s">
        <v>660</v>
      </c>
      <c r="O3" s="147" t="s">
        <v>703</v>
      </c>
      <c r="P3" s="147" t="s">
        <v>704</v>
      </c>
      <c r="Q3" s="147" t="s">
        <v>661</v>
      </c>
      <c r="R3" s="147" t="s">
        <v>705</v>
      </c>
      <c r="S3" s="147" t="s">
        <v>706</v>
      </c>
      <c r="T3" s="147" t="s">
        <v>662</v>
      </c>
      <c r="U3" s="147" t="s">
        <v>707</v>
      </c>
      <c r="V3" s="147" t="s">
        <v>708</v>
      </c>
      <c r="W3" s="147" t="s">
        <v>1353</v>
      </c>
      <c r="X3" s="147" t="s">
        <v>1354</v>
      </c>
      <c r="Y3" s="147" t="s">
        <v>1355</v>
      </c>
      <c r="Z3" s="146"/>
      <c r="AA3" s="146"/>
      <c r="AB3" s="146"/>
      <c r="AC3" s="146"/>
    </row>
    <row r="4" spans="1:29" ht="22.5">
      <c r="A4" s="125" t="s">
        <v>0</v>
      </c>
      <c r="B4" s="125"/>
      <c r="C4" s="125" t="s">
        <v>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48"/>
      <c r="Z4" s="149">
        <f>_xlfn.IFERROR(IF(#REF!=1,MID(#REF!,FIND("A",#REF!)+1,FIND("B",#REF!)-FIND("A",#REF!)-1),RIGHT(#REF!,1)),"")</f>
      </c>
      <c r="AA4" s="149">
        <f>TEXT(_xlfn.IFERROR(IF(#REF!=1,MID(#REF!,FIND("B",#REF!)+1,FIND("C",#REF!)-FIND("B",#REF!)-1),RIGHT(#REF!,LEN(#REF!)-FIND("B",#REF!))),""),"00")</f>
      </c>
      <c r="AB4" s="149">
        <f>TEXT(_xlfn.IFERROR(IF(#REF!=1,MID(#REF!,FIND("C",#REF!)+1,FIND("D",#REF!)-FIND("C",#REF!)-1),RIGHT(#REF!,LEN(#REF!)-FIND("C",#REF!))),""),"00")</f>
      </c>
      <c r="AC4" s="149">
        <f>TEXT(_xlfn.IFERROR(RIGHT(#REF!,LEN(#REF!)-FIND("D",#REF!)),""),"00")</f>
      </c>
    </row>
    <row r="5" spans="1:29" ht="33.75">
      <c r="A5" s="125" t="s">
        <v>3</v>
      </c>
      <c r="B5" s="125"/>
      <c r="C5" s="125" t="s">
        <v>4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48"/>
      <c r="Z5" s="149">
        <f>_xlfn.IFERROR(IF(#REF!=1,MID(#REF!,FIND("A",#REF!)+1,FIND("B",#REF!)-FIND("A",#REF!)-1),RIGHT(#REF!,1)),"")</f>
      </c>
      <c r="AA5" s="149">
        <f>TEXT(_xlfn.IFERROR(IF(#REF!=1,MID(#REF!,FIND("B",#REF!)+1,FIND("C",#REF!)-FIND("B",#REF!)-1),RIGHT(#REF!,LEN(#REF!)-FIND("B",#REF!))),""),"00")</f>
      </c>
      <c r="AB5" s="149">
        <f>TEXT(_xlfn.IFERROR(IF(#REF!=1,MID(#REF!,FIND("C",#REF!)+1,FIND("D",#REF!)-FIND("C",#REF!)-1),RIGHT(#REF!,LEN(#REF!)-FIND("C",#REF!))),""),"00")</f>
      </c>
      <c r="AC5" s="149">
        <f>TEXT(_xlfn.IFERROR(RIGHT(#REF!,LEN(#REF!)-FIND("D",#REF!)),""),"00")</f>
      </c>
    </row>
    <row r="6" spans="1:29" ht="22.5">
      <c r="A6" s="125" t="s">
        <v>5</v>
      </c>
      <c r="B6" s="125"/>
      <c r="C6" s="125" t="s">
        <v>6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48"/>
      <c r="Z6" s="149">
        <f>_xlfn.IFERROR(IF(#REF!=1,MID(#REF!,FIND("A",#REF!)+1,FIND("B",#REF!)-FIND("A",#REF!)-1),RIGHT(#REF!,1)),"")</f>
      </c>
      <c r="AA6" s="149">
        <f>TEXT(_xlfn.IFERROR(IF(#REF!=1,MID(#REF!,FIND("B",#REF!)+1,FIND("C",#REF!)-FIND("B",#REF!)-1),RIGHT(#REF!,LEN(#REF!)-FIND("B",#REF!))),""),"00")</f>
      </c>
      <c r="AB6" s="149">
        <f>TEXT(_xlfn.IFERROR(IF(#REF!=1,MID(#REF!,FIND("C",#REF!)+1,FIND("D",#REF!)-FIND("C",#REF!)-1),RIGHT(#REF!,LEN(#REF!)-FIND("C",#REF!))),""),"00")</f>
      </c>
      <c r="AC6" s="149">
        <f>TEXT(_xlfn.IFERROR(RIGHT(#REF!,LEN(#REF!)-FIND("D",#REF!)),""),"00")</f>
      </c>
    </row>
    <row r="7" spans="1:29" ht="55.5" customHeight="1">
      <c r="A7" s="125" t="s">
        <v>1697</v>
      </c>
      <c r="B7" s="125" t="s">
        <v>1730</v>
      </c>
      <c r="C7" s="125" t="s">
        <v>1696</v>
      </c>
      <c r="D7" s="125" t="s">
        <v>50</v>
      </c>
      <c r="E7" s="125" t="s">
        <v>15</v>
      </c>
      <c r="F7" s="125" t="s">
        <v>51</v>
      </c>
      <c r="G7" s="125" t="s">
        <v>1742</v>
      </c>
      <c r="H7" s="150" t="s">
        <v>81</v>
      </c>
      <c r="I7" s="150" t="s">
        <v>14</v>
      </c>
      <c r="J7" s="150" t="s">
        <v>15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48"/>
      <c r="Z7" s="149"/>
      <c r="AA7" s="149"/>
      <c r="AB7" s="149"/>
      <c r="AC7" s="149"/>
    </row>
    <row r="8" spans="1:29" ht="22.5">
      <c r="A8" s="125" t="s">
        <v>7</v>
      </c>
      <c r="B8" s="125"/>
      <c r="C8" s="125" t="s">
        <v>8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48"/>
      <c r="Z8" s="149">
        <f>_xlfn.IFERROR(IF(#REF!=1,MID(#REF!,FIND("A",#REF!)+1,FIND("B",#REF!)-FIND("A",#REF!)-1),RIGHT(#REF!,1)),"")</f>
      </c>
      <c r="AA8" s="149">
        <f>TEXT(_xlfn.IFERROR(IF(#REF!=1,MID(#REF!,FIND("B",#REF!)+1,FIND("C",#REF!)-FIND("B",#REF!)-1),RIGHT(#REF!,LEN(#REF!)-FIND("B",#REF!))),""),"00")</f>
      </c>
      <c r="AB8" s="149">
        <f>TEXT(_xlfn.IFERROR(IF(#REF!=1,MID(#REF!,FIND("C",#REF!)+1,FIND("D",#REF!)-FIND("C",#REF!)-1),RIGHT(#REF!,LEN(#REF!)-FIND("C",#REF!))),""),"00")</f>
      </c>
      <c r="AC8" s="149">
        <f>TEXT(_xlfn.IFERROR(RIGHT(#REF!,LEN(#REF!)-FIND("D",#REF!)),""),"00")</f>
      </c>
    </row>
    <row r="9" spans="1:29" ht="74.25" customHeight="1">
      <c r="A9" s="141" t="s">
        <v>19</v>
      </c>
      <c r="B9" s="141" t="s">
        <v>1079</v>
      </c>
      <c r="C9" s="125" t="s">
        <v>20</v>
      </c>
      <c r="D9" s="125" t="s">
        <v>21</v>
      </c>
      <c r="E9" s="141" t="s">
        <v>10</v>
      </c>
      <c r="F9" s="125" t="s">
        <v>234</v>
      </c>
      <c r="G9" s="125" t="s">
        <v>12</v>
      </c>
      <c r="H9" s="141" t="s">
        <v>13</v>
      </c>
      <c r="I9" s="141" t="s">
        <v>14</v>
      </c>
      <c r="J9" s="141"/>
      <c r="K9" s="141" t="s">
        <v>709</v>
      </c>
      <c r="L9" s="125" t="s">
        <v>710</v>
      </c>
      <c r="M9" s="141">
        <v>0</v>
      </c>
      <c r="N9" s="141" t="s">
        <v>711</v>
      </c>
      <c r="O9" s="125" t="s">
        <v>713</v>
      </c>
      <c r="P9" s="141">
        <v>461.24</v>
      </c>
      <c r="Q9" s="141"/>
      <c r="R9" s="125"/>
      <c r="S9" s="141"/>
      <c r="T9" s="141"/>
      <c r="U9" s="125"/>
      <c r="V9" s="141"/>
      <c r="W9" s="141"/>
      <c r="X9" s="125"/>
      <c r="Y9" s="141"/>
      <c r="Z9" s="149">
        <f>_xlfn.IFERROR(IF(#REF!=1,MID(#REF!,FIND("A",#REF!)+1,FIND("B",#REF!)-FIND("A",#REF!)-1),RIGHT(#REF!,1)),"")</f>
      </c>
      <c r="AA9" s="149">
        <f>TEXT(_xlfn.IFERROR(IF(#REF!=1,MID(#REF!,FIND("B",#REF!)+1,FIND("C",#REF!)-FIND("B",#REF!)-1),RIGHT(#REF!,LEN(#REF!)-FIND("B",#REF!))),""),"00")</f>
      </c>
      <c r="AB9" s="149">
        <f>TEXT(_xlfn.IFERROR(IF(#REF!=1,MID(#REF!,FIND("C",#REF!)+1,FIND("D",#REF!)-FIND("C",#REF!)-1),RIGHT(#REF!,LEN(#REF!)-FIND("C",#REF!))),""),"00")</f>
      </c>
      <c r="AC9" s="149">
        <f>TEXT(_xlfn.IFERROR(RIGHT(#REF!,LEN(#REF!)-FIND("D",#REF!)),""),"00")</f>
      </c>
    </row>
    <row r="10" spans="1:29" ht="51.75" customHeight="1">
      <c r="A10" s="141" t="s">
        <v>23</v>
      </c>
      <c r="B10" s="141" t="s">
        <v>1080</v>
      </c>
      <c r="C10" s="125" t="s">
        <v>609</v>
      </c>
      <c r="D10" s="125" t="s">
        <v>21</v>
      </c>
      <c r="E10" s="141" t="s">
        <v>10</v>
      </c>
      <c r="F10" s="125" t="s">
        <v>234</v>
      </c>
      <c r="G10" s="125" t="s">
        <v>12</v>
      </c>
      <c r="H10" s="141" t="s">
        <v>13</v>
      </c>
      <c r="I10" s="141" t="s">
        <v>14</v>
      </c>
      <c r="J10" s="141"/>
      <c r="K10" s="141" t="s">
        <v>709</v>
      </c>
      <c r="L10" s="125" t="s">
        <v>710</v>
      </c>
      <c r="M10" s="141">
        <v>175500</v>
      </c>
      <c r="N10" s="141" t="s">
        <v>711</v>
      </c>
      <c r="O10" s="125" t="s">
        <v>713</v>
      </c>
      <c r="P10" s="141">
        <v>0</v>
      </c>
      <c r="Q10" s="141"/>
      <c r="R10" s="125"/>
      <c r="S10" s="141"/>
      <c r="T10" s="141"/>
      <c r="U10" s="125"/>
      <c r="V10" s="141"/>
      <c r="W10" s="141"/>
      <c r="X10" s="125"/>
      <c r="Y10" s="141"/>
      <c r="Z10" s="149">
        <f>_xlfn.IFERROR(IF(#REF!=1,MID(#REF!,FIND("A",#REF!)+1,FIND("B",#REF!)-FIND("A",#REF!)-1),RIGHT(#REF!,1)),"")</f>
      </c>
      <c r="AA10" s="149">
        <f>TEXT(_xlfn.IFERROR(IF(#REF!=1,MID(#REF!,FIND("B",#REF!)+1,FIND("C",#REF!)-FIND("B",#REF!)-1),RIGHT(#REF!,LEN(#REF!)-FIND("B",#REF!))),""),"00")</f>
      </c>
      <c r="AB10" s="149">
        <f>TEXT(_xlfn.IFERROR(IF(#REF!=1,MID(#REF!,FIND("C",#REF!)+1,FIND("D",#REF!)-FIND("C",#REF!)-1),RIGHT(#REF!,LEN(#REF!)-FIND("C",#REF!))),""),"00")</f>
      </c>
      <c r="AC10" s="149">
        <f>TEXT(_xlfn.IFERROR(RIGHT(#REF!,LEN(#REF!)-FIND("D",#REF!)),""),"00")</f>
      </c>
    </row>
    <row r="11" spans="1:29" ht="22.5">
      <c r="A11" s="141" t="s">
        <v>28</v>
      </c>
      <c r="B11" s="141"/>
      <c r="C11" s="125" t="s">
        <v>29</v>
      </c>
      <c r="D11" s="125"/>
      <c r="E11" s="141"/>
      <c r="F11" s="125"/>
      <c r="G11" s="125"/>
      <c r="H11" s="141"/>
      <c r="I11" s="141"/>
      <c r="J11" s="141"/>
      <c r="K11" s="141"/>
      <c r="L11" s="125"/>
      <c r="M11" s="141"/>
      <c r="N11" s="141"/>
      <c r="O11" s="125"/>
      <c r="P11" s="141"/>
      <c r="Q11" s="141"/>
      <c r="R11" s="125"/>
      <c r="S11" s="141"/>
      <c r="T11" s="141"/>
      <c r="U11" s="125"/>
      <c r="V11" s="141"/>
      <c r="W11" s="141"/>
      <c r="X11" s="125"/>
      <c r="Y11" s="141"/>
      <c r="Z11" s="149">
        <f>_xlfn.IFERROR(IF(#REF!=1,MID(#REF!,FIND("A",#REF!)+1,FIND("B",#REF!)-FIND("A",#REF!)-1),RIGHT(#REF!,1)),"")</f>
      </c>
      <c r="AA11" s="149">
        <f>TEXT(_xlfn.IFERROR(IF(#REF!=1,MID(#REF!,FIND("B",#REF!)+1,FIND("C",#REF!)-FIND("B",#REF!)-1),RIGHT(#REF!,LEN(#REF!)-FIND("B",#REF!))),""),"00")</f>
      </c>
      <c r="AB11" s="149">
        <f>TEXT(_xlfn.IFERROR(IF(#REF!=1,MID(#REF!,FIND("C",#REF!)+1,FIND("D",#REF!)-FIND("C",#REF!)-1),RIGHT(#REF!,LEN(#REF!)-FIND("C",#REF!))),""),"00")</f>
      </c>
      <c r="AC11" s="149">
        <f>TEXT(_xlfn.IFERROR(RIGHT(#REF!,LEN(#REF!)-FIND("D",#REF!)),""),"00")</f>
      </c>
    </row>
    <row r="12" spans="1:29" ht="60.75" customHeight="1">
      <c r="A12" s="141" t="s">
        <v>30</v>
      </c>
      <c r="B12" s="141" t="s">
        <v>1081</v>
      </c>
      <c r="C12" s="125" t="s">
        <v>31</v>
      </c>
      <c r="D12" s="125" t="s">
        <v>9</v>
      </c>
      <c r="E12" s="141" t="s">
        <v>10</v>
      </c>
      <c r="F12" s="125" t="s">
        <v>608</v>
      </c>
      <c r="G12" s="125" t="s">
        <v>32</v>
      </c>
      <c r="H12" s="141" t="s">
        <v>13</v>
      </c>
      <c r="I12" s="141"/>
      <c r="J12" s="141"/>
      <c r="K12" s="141" t="s">
        <v>714</v>
      </c>
      <c r="L12" s="125" t="s">
        <v>715</v>
      </c>
      <c r="M12" s="141">
        <v>1</v>
      </c>
      <c r="N12" s="141" t="s">
        <v>716</v>
      </c>
      <c r="O12" s="125" t="s">
        <v>717</v>
      </c>
      <c r="P12" s="141">
        <v>100</v>
      </c>
      <c r="Q12" s="141" t="s">
        <v>718</v>
      </c>
      <c r="R12" s="125" t="s">
        <v>719</v>
      </c>
      <c r="S12" s="141">
        <v>1</v>
      </c>
      <c r="T12" s="141"/>
      <c r="U12" s="125"/>
      <c r="V12" s="141"/>
      <c r="W12" s="141"/>
      <c r="X12" s="125"/>
      <c r="Y12" s="141"/>
      <c r="Z12" s="149">
        <f>_xlfn.IFERROR(IF(#REF!=1,MID(#REF!,FIND("A",#REF!)+1,FIND("B",#REF!)-FIND("A",#REF!)-1),RIGHT(#REF!,1)),"")</f>
      </c>
      <c r="AA12" s="149">
        <f>TEXT(_xlfn.IFERROR(IF(#REF!=1,MID(#REF!,FIND("B",#REF!)+1,FIND("C",#REF!)-FIND("B",#REF!)-1),RIGHT(#REF!,LEN(#REF!)-FIND("B",#REF!))),""),"00")</f>
      </c>
      <c r="AB12" s="149">
        <f>TEXT(_xlfn.IFERROR(IF(#REF!=1,MID(#REF!,FIND("C",#REF!)+1,FIND("D",#REF!)-FIND("C",#REF!)-1),RIGHT(#REF!,LEN(#REF!)-FIND("C",#REF!))),""),"00")</f>
      </c>
      <c r="AC12" s="149">
        <f>TEXT(_xlfn.IFERROR(RIGHT(#REF!,LEN(#REF!)-FIND("D",#REF!)),""),"00")</f>
      </c>
    </row>
    <row r="13" spans="1:29" ht="86.25" customHeight="1">
      <c r="A13" s="141" t="s">
        <v>34</v>
      </c>
      <c r="B13" s="141" t="s">
        <v>1082</v>
      </c>
      <c r="C13" s="125" t="s">
        <v>35</v>
      </c>
      <c r="D13" s="125" t="s">
        <v>666</v>
      </c>
      <c r="E13" s="141" t="s">
        <v>10</v>
      </c>
      <c r="F13" s="125" t="s">
        <v>667</v>
      </c>
      <c r="G13" s="125" t="s">
        <v>32</v>
      </c>
      <c r="H13" s="141" t="s">
        <v>13</v>
      </c>
      <c r="I13" s="141"/>
      <c r="J13" s="141"/>
      <c r="K13" s="141" t="s">
        <v>714</v>
      </c>
      <c r="L13" s="125" t="s">
        <v>720</v>
      </c>
      <c r="M13" s="141">
        <v>2</v>
      </c>
      <c r="N13" s="141" t="s">
        <v>716</v>
      </c>
      <c r="O13" s="125" t="s">
        <v>717</v>
      </c>
      <c r="P13" s="141">
        <v>15</v>
      </c>
      <c r="Q13" s="151"/>
      <c r="R13" s="151"/>
      <c r="T13" s="141" t="s">
        <v>1783</v>
      </c>
      <c r="U13" s="125" t="s">
        <v>1782</v>
      </c>
      <c r="V13" s="141">
        <v>2</v>
      </c>
      <c r="W13" s="141" t="s">
        <v>1784</v>
      </c>
      <c r="X13" s="125" t="s">
        <v>1785</v>
      </c>
      <c r="Y13" s="141">
        <v>0.17</v>
      </c>
      <c r="Z13" s="149">
        <f>_xlfn.IFERROR(IF(#REF!=1,MID(#REF!,FIND("A",#REF!)+1,FIND("B",#REF!)-FIND("A",#REF!)-1),RIGHT(#REF!,1)),"")</f>
      </c>
      <c r="AA13" s="149">
        <f>TEXT(_xlfn.IFERROR(IF(#REF!=1,MID(#REF!,FIND("B",#REF!)+1,FIND("C",#REF!)-FIND("B",#REF!)-1),RIGHT(#REF!,LEN(#REF!)-FIND("B",#REF!))),""),"00")</f>
      </c>
      <c r="AB13" s="149">
        <f>TEXT(_xlfn.IFERROR(IF(#REF!=1,MID(#REF!,FIND("C",#REF!)+1,FIND("D",#REF!)-FIND("C",#REF!)-1),RIGHT(#REF!,LEN(#REF!)-FIND("C",#REF!))),""),"00")</f>
      </c>
      <c r="AC13" s="149">
        <f>TEXT(_xlfn.IFERROR(RIGHT(#REF!,LEN(#REF!)-FIND("D",#REF!)),""),"00")</f>
      </c>
    </row>
    <row r="14" spans="1:29" ht="84" customHeight="1">
      <c r="A14" s="141" t="s">
        <v>38</v>
      </c>
      <c r="B14" s="141" t="s">
        <v>1083</v>
      </c>
      <c r="C14" s="125" t="s">
        <v>39</v>
      </c>
      <c r="D14" s="125" t="s">
        <v>40</v>
      </c>
      <c r="E14" s="141" t="s">
        <v>10</v>
      </c>
      <c r="F14" s="125" t="s">
        <v>611</v>
      </c>
      <c r="G14" s="125" t="s">
        <v>32</v>
      </c>
      <c r="H14" s="141" t="s">
        <v>13</v>
      </c>
      <c r="I14" s="141"/>
      <c r="J14" s="141"/>
      <c r="K14" s="141" t="s">
        <v>714</v>
      </c>
      <c r="L14" s="125" t="s">
        <v>720</v>
      </c>
      <c r="M14" s="141">
        <v>2</v>
      </c>
      <c r="N14" s="141" t="s">
        <v>716</v>
      </c>
      <c r="O14" s="125" t="s">
        <v>717</v>
      </c>
      <c r="P14" s="141">
        <v>50</v>
      </c>
      <c r="Q14" s="141" t="s">
        <v>718</v>
      </c>
      <c r="R14" s="125" t="s">
        <v>719</v>
      </c>
      <c r="S14" s="141">
        <v>1</v>
      </c>
      <c r="T14" s="141" t="s">
        <v>1783</v>
      </c>
      <c r="U14" s="125" t="s">
        <v>1782</v>
      </c>
      <c r="V14" s="152">
        <v>2</v>
      </c>
      <c r="W14" s="141" t="s">
        <v>1784</v>
      </c>
      <c r="X14" s="125" t="s">
        <v>1785</v>
      </c>
      <c r="Y14" s="141">
        <v>0.18</v>
      </c>
      <c r="Z14" s="149">
        <f>_xlfn.IFERROR(IF(#REF!=1,MID(#REF!,FIND("A",#REF!)+1,FIND("B",#REF!)-FIND("A",#REF!)-1),RIGHT(#REF!,1)),"")</f>
      </c>
      <c r="AA14" s="149">
        <f>TEXT(_xlfn.IFERROR(IF(#REF!=1,MID(#REF!,FIND("B",#REF!)+1,FIND("C",#REF!)-FIND("B",#REF!)-1),RIGHT(#REF!,LEN(#REF!)-FIND("B",#REF!))),""),"00")</f>
      </c>
      <c r="AB14" s="149">
        <f>TEXT(_xlfn.IFERROR(IF(#REF!=1,MID(#REF!,FIND("C",#REF!)+1,FIND("D",#REF!)-FIND("C",#REF!)-1),RIGHT(#REF!,LEN(#REF!)-FIND("C",#REF!))),""),"00")</f>
      </c>
      <c r="AC14" s="149">
        <f>TEXT(_xlfn.IFERROR(RIGHT(#REF!,LEN(#REF!)-FIND("D",#REF!)),""),"00")</f>
      </c>
    </row>
    <row r="15" spans="1:29" ht="80.25" customHeight="1">
      <c r="A15" s="141" t="s">
        <v>42</v>
      </c>
      <c r="B15" s="141" t="s">
        <v>1084</v>
      </c>
      <c r="C15" s="125" t="s">
        <v>43</v>
      </c>
      <c r="D15" s="125" t="s">
        <v>21</v>
      </c>
      <c r="E15" s="141" t="s">
        <v>10</v>
      </c>
      <c r="F15" s="125" t="s">
        <v>234</v>
      </c>
      <c r="G15" s="125" t="s">
        <v>32</v>
      </c>
      <c r="H15" s="141" t="s">
        <v>13</v>
      </c>
      <c r="I15" s="141"/>
      <c r="J15" s="141"/>
      <c r="K15" s="141" t="s">
        <v>714</v>
      </c>
      <c r="L15" s="125" t="s">
        <v>720</v>
      </c>
      <c r="M15" s="141">
        <v>3</v>
      </c>
      <c r="N15" s="141" t="s">
        <v>716</v>
      </c>
      <c r="O15" s="125" t="s">
        <v>717</v>
      </c>
      <c r="P15" s="141">
        <v>30</v>
      </c>
      <c r="Q15" s="141" t="s">
        <v>718</v>
      </c>
      <c r="R15" s="125" t="s">
        <v>719</v>
      </c>
      <c r="S15" s="141">
        <v>1</v>
      </c>
      <c r="T15" s="141" t="s">
        <v>1783</v>
      </c>
      <c r="U15" s="125" t="s">
        <v>1782</v>
      </c>
      <c r="V15" s="141">
        <v>3</v>
      </c>
      <c r="W15" s="141" t="s">
        <v>1784</v>
      </c>
      <c r="X15" s="125" t="s">
        <v>1785</v>
      </c>
      <c r="Y15" s="141">
        <v>0.17</v>
      </c>
      <c r="Z15" s="149">
        <f>_xlfn.IFERROR(IF(#REF!=1,MID(#REF!,FIND("A",#REF!)+1,FIND("B",#REF!)-FIND("A",#REF!)-1),RIGHT(#REF!,1)),"")</f>
      </c>
      <c r="AA15" s="149">
        <f>TEXT(_xlfn.IFERROR(IF(#REF!=1,MID(#REF!,FIND("B",#REF!)+1,FIND("C",#REF!)-FIND("B",#REF!)-1),RIGHT(#REF!,LEN(#REF!)-FIND("B",#REF!))),""),"00")</f>
      </c>
      <c r="AB15" s="149">
        <f>TEXT(_xlfn.IFERROR(IF(#REF!=1,MID(#REF!,FIND("C",#REF!)+1,FIND("D",#REF!)-FIND("C",#REF!)-1),RIGHT(#REF!,LEN(#REF!)-FIND("C",#REF!))),""),"00")</f>
      </c>
      <c r="AC15" s="149">
        <f>TEXT(_xlfn.IFERROR(RIGHT(#REF!,LEN(#REF!)-FIND("D",#REF!)),""),"00")</f>
      </c>
    </row>
    <row r="16" spans="1:29" ht="118.5" customHeight="1">
      <c r="A16" s="141" t="s">
        <v>44</v>
      </c>
      <c r="B16" s="141" t="s">
        <v>1085</v>
      </c>
      <c r="C16" s="125" t="s">
        <v>45</v>
      </c>
      <c r="D16" s="125" t="s">
        <v>46</v>
      </c>
      <c r="E16" s="141" t="s">
        <v>10</v>
      </c>
      <c r="F16" s="125" t="s">
        <v>179</v>
      </c>
      <c r="G16" s="125" t="s">
        <v>32</v>
      </c>
      <c r="H16" s="141" t="s">
        <v>13</v>
      </c>
      <c r="I16" s="141"/>
      <c r="J16" s="141"/>
      <c r="K16" s="141" t="s">
        <v>714</v>
      </c>
      <c r="L16" s="125" t="s">
        <v>720</v>
      </c>
      <c r="M16" s="141">
        <v>1</v>
      </c>
      <c r="N16" s="141" t="s">
        <v>716</v>
      </c>
      <c r="O16" s="125" t="s">
        <v>717</v>
      </c>
      <c r="P16" s="141">
        <v>80</v>
      </c>
      <c r="Q16" s="141"/>
      <c r="R16" s="125"/>
      <c r="S16" s="141"/>
      <c r="T16" s="141" t="s">
        <v>1783</v>
      </c>
      <c r="U16" s="125" t="s">
        <v>1782</v>
      </c>
      <c r="V16" s="141"/>
      <c r="W16" s="141" t="s">
        <v>1784</v>
      </c>
      <c r="X16" s="125" t="s">
        <v>1785</v>
      </c>
      <c r="Y16" s="141"/>
      <c r="Z16" s="149">
        <f>_xlfn.IFERROR(IF(#REF!=1,MID(#REF!,FIND("A",#REF!)+1,FIND("B",#REF!)-FIND("A",#REF!)-1),RIGHT(#REF!,1)),"")</f>
      </c>
      <c r="AA16" s="149">
        <f>TEXT(_xlfn.IFERROR(IF(#REF!=1,MID(#REF!,FIND("B",#REF!)+1,FIND("C",#REF!)-FIND("B",#REF!)-1),RIGHT(#REF!,LEN(#REF!)-FIND("B",#REF!))),""),"00")</f>
      </c>
      <c r="AB16" s="149">
        <f>TEXT(_xlfn.IFERROR(IF(#REF!=1,MID(#REF!,FIND("C",#REF!)+1,FIND("D",#REF!)-FIND("C",#REF!)-1),RIGHT(#REF!,LEN(#REF!)-FIND("C",#REF!))),""),"00")</f>
      </c>
      <c r="AC16" s="149">
        <f>TEXT(_xlfn.IFERROR(RIGHT(#REF!,LEN(#REF!)-FIND("D",#REF!)),""),"00")</f>
      </c>
    </row>
    <row r="17" spans="1:29" ht="72.75" customHeight="1">
      <c r="A17" s="141" t="s">
        <v>48</v>
      </c>
      <c r="B17" s="141" t="s">
        <v>1086</v>
      </c>
      <c r="C17" s="125" t="s">
        <v>49</v>
      </c>
      <c r="D17" s="125" t="s">
        <v>50</v>
      </c>
      <c r="E17" s="141" t="s">
        <v>10</v>
      </c>
      <c r="F17" s="125" t="s">
        <v>612</v>
      </c>
      <c r="G17" s="125" t="s">
        <v>32</v>
      </c>
      <c r="H17" s="141" t="s">
        <v>13</v>
      </c>
      <c r="I17" s="141"/>
      <c r="J17" s="141"/>
      <c r="K17" s="141" t="s">
        <v>714</v>
      </c>
      <c r="L17" s="125" t="s">
        <v>720</v>
      </c>
      <c r="M17" s="141">
        <v>3</v>
      </c>
      <c r="N17" s="141" t="s">
        <v>716</v>
      </c>
      <c r="O17" s="125" t="s">
        <v>717</v>
      </c>
      <c r="P17" s="141">
        <v>43</v>
      </c>
      <c r="Q17" s="141"/>
      <c r="R17" s="125"/>
      <c r="S17" s="141"/>
      <c r="T17" s="141" t="s">
        <v>1783</v>
      </c>
      <c r="U17" s="125" t="s">
        <v>1782</v>
      </c>
      <c r="V17" s="141">
        <v>3</v>
      </c>
      <c r="W17" s="141" t="s">
        <v>1784</v>
      </c>
      <c r="X17" s="125" t="s">
        <v>1785</v>
      </c>
      <c r="Y17" s="141">
        <v>0.5</v>
      </c>
      <c r="Z17" s="149">
        <f>_xlfn.IFERROR(IF(#REF!=1,MID(#REF!,FIND("A",#REF!)+1,FIND("B",#REF!)-FIND("A",#REF!)-1),RIGHT(#REF!,1)),"")</f>
      </c>
      <c r="AA17" s="149">
        <f>TEXT(_xlfn.IFERROR(IF(#REF!=1,MID(#REF!,FIND("B",#REF!)+1,FIND("C",#REF!)-FIND("B",#REF!)-1),RIGHT(#REF!,LEN(#REF!)-FIND("B",#REF!))),""),"00")</f>
      </c>
      <c r="AB17" s="149">
        <f>TEXT(_xlfn.IFERROR(IF(#REF!=1,MID(#REF!,FIND("C",#REF!)+1,FIND("D",#REF!)-FIND("C",#REF!)-1),RIGHT(#REF!,LEN(#REF!)-FIND("C",#REF!))),""),"00")</f>
      </c>
      <c r="AC17" s="149">
        <f>TEXT(_xlfn.IFERROR(RIGHT(#REF!,LEN(#REF!)-FIND("D",#REF!)),""),"00")</f>
      </c>
    </row>
    <row r="18" spans="1:29" ht="78.75" customHeight="1">
      <c r="A18" s="141" t="s">
        <v>52</v>
      </c>
      <c r="B18" s="141" t="s">
        <v>1087</v>
      </c>
      <c r="C18" s="125" t="s">
        <v>613</v>
      </c>
      <c r="D18" s="125" t="s">
        <v>54</v>
      </c>
      <c r="E18" s="141" t="s">
        <v>10</v>
      </c>
      <c r="F18" s="125" t="s">
        <v>242</v>
      </c>
      <c r="G18" s="125" t="s">
        <v>32</v>
      </c>
      <c r="H18" s="141" t="s">
        <v>13</v>
      </c>
      <c r="I18" s="141"/>
      <c r="J18" s="141"/>
      <c r="K18" s="141" t="s">
        <v>714</v>
      </c>
      <c r="L18" s="125" t="s">
        <v>720</v>
      </c>
      <c r="M18" s="141">
        <v>2</v>
      </c>
      <c r="N18" s="141" t="s">
        <v>716</v>
      </c>
      <c r="O18" s="125" t="s">
        <v>717</v>
      </c>
      <c r="P18" s="141">
        <v>518</v>
      </c>
      <c r="Q18" s="141"/>
      <c r="R18" s="125"/>
      <c r="S18" s="141"/>
      <c r="T18" s="141" t="s">
        <v>1783</v>
      </c>
      <c r="U18" s="125" t="s">
        <v>1782</v>
      </c>
      <c r="V18" s="141"/>
      <c r="W18" s="141" t="s">
        <v>1784</v>
      </c>
      <c r="X18" s="125" t="s">
        <v>1785</v>
      </c>
      <c r="Y18" s="141"/>
      <c r="Z18" s="149">
        <f>_xlfn.IFERROR(IF(#REF!=1,MID(#REF!,FIND("A",#REF!)+1,FIND("B",#REF!)-FIND("A",#REF!)-1),RIGHT(#REF!,1)),"")</f>
      </c>
      <c r="AA18" s="149">
        <f>TEXT(_xlfn.IFERROR(IF(#REF!=1,MID(#REF!,FIND("B",#REF!)+1,FIND("C",#REF!)-FIND("B",#REF!)-1),RIGHT(#REF!,LEN(#REF!)-FIND("B",#REF!))),""),"00")</f>
      </c>
      <c r="AB18" s="149">
        <f>TEXT(_xlfn.IFERROR(IF(#REF!=1,MID(#REF!,FIND("C",#REF!)+1,FIND("D",#REF!)-FIND("C",#REF!)-1),RIGHT(#REF!,LEN(#REF!)-FIND("C",#REF!))),""),"00")</f>
      </c>
      <c r="AC18" s="149">
        <f>TEXT(_xlfn.IFERROR(RIGHT(#REF!,LEN(#REF!)-FIND("D",#REF!)),""),"00")</f>
      </c>
    </row>
    <row r="19" spans="1:29" ht="74.25" customHeight="1">
      <c r="A19" s="141" t="s">
        <v>56</v>
      </c>
      <c r="B19" s="141" t="s">
        <v>1088</v>
      </c>
      <c r="C19" s="125" t="s">
        <v>57</v>
      </c>
      <c r="D19" s="125" t="s">
        <v>58</v>
      </c>
      <c r="E19" s="141" t="s">
        <v>10</v>
      </c>
      <c r="F19" s="125" t="s">
        <v>58</v>
      </c>
      <c r="G19" s="125" t="s">
        <v>32</v>
      </c>
      <c r="H19" s="141" t="s">
        <v>13</v>
      </c>
      <c r="I19" s="141"/>
      <c r="J19" s="141"/>
      <c r="K19" s="141" t="s">
        <v>714</v>
      </c>
      <c r="L19" s="125" t="s">
        <v>720</v>
      </c>
      <c r="M19" s="141">
        <v>2</v>
      </c>
      <c r="N19" s="141" t="s">
        <v>716</v>
      </c>
      <c r="O19" s="125" t="s">
        <v>717</v>
      </c>
      <c r="P19" s="141">
        <v>518</v>
      </c>
      <c r="Q19" s="141"/>
      <c r="R19" s="125"/>
      <c r="S19" s="141"/>
      <c r="T19" s="141" t="s">
        <v>1783</v>
      </c>
      <c r="U19" s="125" t="s">
        <v>1782</v>
      </c>
      <c r="V19" s="141">
        <v>2</v>
      </c>
      <c r="W19" s="141" t="s">
        <v>1784</v>
      </c>
      <c r="X19" s="125" t="s">
        <v>1785</v>
      </c>
      <c r="Y19" s="141">
        <v>0.36</v>
      </c>
      <c r="Z19" s="149">
        <f>_xlfn.IFERROR(IF(#REF!=1,MID(#REF!,FIND("A",#REF!)+1,FIND("B",#REF!)-FIND("A",#REF!)-1),RIGHT(#REF!,1)),"")</f>
      </c>
      <c r="AA19" s="149">
        <f>TEXT(_xlfn.IFERROR(IF(#REF!=1,MID(#REF!,FIND("B",#REF!)+1,FIND("C",#REF!)-FIND("B",#REF!)-1),RIGHT(#REF!,LEN(#REF!)-FIND("B",#REF!))),""),"00")</f>
      </c>
      <c r="AB19" s="149">
        <f>TEXT(_xlfn.IFERROR(IF(#REF!=1,MID(#REF!,FIND("C",#REF!)+1,FIND("D",#REF!)-FIND("C",#REF!)-1),RIGHT(#REF!,LEN(#REF!)-FIND("C",#REF!))),""),"00")</f>
      </c>
      <c r="AC19" s="149">
        <f>TEXT(_xlfn.IFERROR(RIGHT(#REF!,LEN(#REF!)-FIND("D",#REF!)),""),"00")</f>
      </c>
    </row>
    <row r="20" spans="1:29" ht="89.25" customHeight="1">
      <c r="A20" s="141" t="s">
        <v>60</v>
      </c>
      <c r="B20" s="141" t="s">
        <v>1089</v>
      </c>
      <c r="C20" s="125" t="s">
        <v>61</v>
      </c>
      <c r="D20" s="125" t="s">
        <v>615</v>
      </c>
      <c r="E20" s="141" t="s">
        <v>10</v>
      </c>
      <c r="F20" s="125" t="s">
        <v>616</v>
      </c>
      <c r="G20" s="125" t="s">
        <v>32</v>
      </c>
      <c r="H20" s="141" t="s">
        <v>13</v>
      </c>
      <c r="I20" s="141"/>
      <c r="J20" s="141"/>
      <c r="K20" s="141" t="s">
        <v>714</v>
      </c>
      <c r="L20" s="125" t="s">
        <v>721</v>
      </c>
      <c r="M20" s="141">
        <v>1</v>
      </c>
      <c r="N20" s="141" t="s">
        <v>716</v>
      </c>
      <c r="O20" s="125" t="s">
        <v>717</v>
      </c>
      <c r="P20" s="141">
        <v>100</v>
      </c>
      <c r="Q20" s="141" t="s">
        <v>718</v>
      </c>
      <c r="R20" s="125" t="s">
        <v>719</v>
      </c>
      <c r="S20" s="141">
        <v>1</v>
      </c>
      <c r="T20" s="141" t="s">
        <v>1783</v>
      </c>
      <c r="U20" s="125" t="s">
        <v>1782</v>
      </c>
      <c r="V20" s="141">
        <v>1</v>
      </c>
      <c r="W20" s="141" t="s">
        <v>1784</v>
      </c>
      <c r="X20" s="125" t="s">
        <v>1785</v>
      </c>
      <c r="Y20" s="141">
        <v>0.7</v>
      </c>
      <c r="Z20" s="149">
        <f>_xlfn.IFERROR(IF(#REF!=1,MID(#REF!,FIND("A",#REF!)+1,FIND("B",#REF!)-FIND("A",#REF!)-1),RIGHT(#REF!,1)),"")</f>
      </c>
      <c r="AA20" s="149">
        <f>TEXT(_xlfn.IFERROR(IF(#REF!=1,MID(#REF!,FIND("B",#REF!)+1,FIND("C",#REF!)-FIND("B",#REF!)-1),RIGHT(#REF!,LEN(#REF!)-FIND("B",#REF!))),""),"00")</f>
      </c>
      <c r="AB20" s="149">
        <f>TEXT(_xlfn.IFERROR(IF(#REF!=1,MID(#REF!,FIND("C",#REF!)+1,FIND("D",#REF!)-FIND("C",#REF!)-1),RIGHT(#REF!,LEN(#REF!)-FIND("C",#REF!))),""),"00")</f>
      </c>
      <c r="AC20" s="149">
        <f>TEXT(_xlfn.IFERROR(RIGHT(#REF!,LEN(#REF!)-FIND("D",#REF!)),""),"00")</f>
      </c>
    </row>
    <row r="21" spans="1:29" ht="84.75" customHeight="1">
      <c r="A21" s="141" t="s">
        <v>63</v>
      </c>
      <c r="B21" s="141" t="s">
        <v>1090</v>
      </c>
      <c r="C21" s="125" t="s">
        <v>64</v>
      </c>
      <c r="D21" s="125" t="s">
        <v>615</v>
      </c>
      <c r="E21" s="141" t="s">
        <v>10</v>
      </c>
      <c r="F21" s="125" t="s">
        <v>616</v>
      </c>
      <c r="G21" s="125" t="s">
        <v>32</v>
      </c>
      <c r="H21" s="141" t="s">
        <v>13</v>
      </c>
      <c r="I21" s="141"/>
      <c r="J21" s="141"/>
      <c r="K21" s="141" t="s">
        <v>714</v>
      </c>
      <c r="L21" s="125" t="s">
        <v>721</v>
      </c>
      <c r="M21" s="141">
        <v>4</v>
      </c>
      <c r="N21" s="141" t="s">
        <v>716</v>
      </c>
      <c r="O21" s="125" t="s">
        <v>717</v>
      </c>
      <c r="P21" s="141">
        <v>15</v>
      </c>
      <c r="Q21" s="141"/>
      <c r="R21" s="125"/>
      <c r="S21" s="141"/>
      <c r="T21" s="141" t="s">
        <v>1783</v>
      </c>
      <c r="U21" s="125" t="s">
        <v>1782</v>
      </c>
      <c r="V21" s="141"/>
      <c r="W21" s="141" t="s">
        <v>1784</v>
      </c>
      <c r="X21" s="125" t="s">
        <v>1785</v>
      </c>
      <c r="Y21" s="141"/>
      <c r="Z21" s="149">
        <f>_xlfn.IFERROR(IF(#REF!=1,MID(#REF!,FIND("A",#REF!)+1,FIND("B",#REF!)-FIND("A",#REF!)-1),RIGHT(#REF!,1)),"")</f>
      </c>
      <c r="AA21" s="149">
        <f>TEXT(_xlfn.IFERROR(IF(#REF!=1,MID(#REF!,FIND("B",#REF!)+1,FIND("C",#REF!)-FIND("B",#REF!)-1),RIGHT(#REF!,LEN(#REF!)-FIND("B",#REF!))),""),"00")</f>
      </c>
      <c r="AB21" s="149">
        <f>TEXT(_xlfn.IFERROR(IF(#REF!=1,MID(#REF!,FIND("C",#REF!)+1,FIND("D",#REF!)-FIND("C",#REF!)-1),RIGHT(#REF!,LEN(#REF!)-FIND("C",#REF!))),""),"00")</f>
      </c>
      <c r="AC21" s="149">
        <f>TEXT(_xlfn.IFERROR(RIGHT(#REF!,LEN(#REF!)-FIND("D",#REF!)),""),"00")</f>
      </c>
    </row>
    <row r="22" spans="1:29" ht="22.5">
      <c r="A22" s="141" t="s">
        <v>67</v>
      </c>
      <c r="B22" s="141"/>
      <c r="C22" s="125" t="s">
        <v>68</v>
      </c>
      <c r="D22" s="125"/>
      <c r="E22" s="141"/>
      <c r="F22" s="125"/>
      <c r="G22" s="125"/>
      <c r="H22" s="141"/>
      <c r="I22" s="141"/>
      <c r="J22" s="141"/>
      <c r="K22" s="141"/>
      <c r="L22" s="125"/>
      <c r="M22" s="141"/>
      <c r="N22" s="141"/>
      <c r="O22" s="125"/>
      <c r="P22" s="141"/>
      <c r="Q22" s="141"/>
      <c r="R22" s="125"/>
      <c r="S22" s="141"/>
      <c r="T22" s="141"/>
      <c r="U22" s="125"/>
      <c r="V22" s="141"/>
      <c r="W22" s="141"/>
      <c r="X22" s="125"/>
      <c r="Y22" s="141"/>
      <c r="Z22" s="149">
        <f>_xlfn.IFERROR(IF(#REF!=1,MID(#REF!,FIND("A",#REF!)+1,FIND("B",#REF!)-FIND("A",#REF!)-1),RIGHT(#REF!,1)),"")</f>
      </c>
      <c r="AA22" s="149">
        <f>TEXT(_xlfn.IFERROR(IF(#REF!=1,MID(#REF!,FIND("B",#REF!)+1,FIND("C",#REF!)-FIND("B",#REF!)-1),RIGHT(#REF!,LEN(#REF!)-FIND("B",#REF!))),""),"00")</f>
      </c>
      <c r="AB22" s="149">
        <f>TEXT(_xlfn.IFERROR(IF(#REF!=1,MID(#REF!,FIND("C",#REF!)+1,FIND("D",#REF!)-FIND("C",#REF!)-1),RIGHT(#REF!,LEN(#REF!)-FIND("C",#REF!))),""),"00")</f>
      </c>
      <c r="AC22" s="149">
        <f>TEXT(_xlfn.IFERROR(RIGHT(#REF!,LEN(#REF!)-FIND("D",#REF!)),""),"00")</f>
      </c>
    </row>
    <row r="23" spans="1:29" ht="67.5">
      <c r="A23" s="141" t="s">
        <v>69</v>
      </c>
      <c r="B23" s="141"/>
      <c r="C23" s="125" t="s">
        <v>70</v>
      </c>
      <c r="D23" s="125"/>
      <c r="E23" s="141"/>
      <c r="F23" s="125"/>
      <c r="G23" s="125"/>
      <c r="H23" s="141"/>
      <c r="I23" s="141"/>
      <c r="J23" s="141"/>
      <c r="K23" s="141"/>
      <c r="L23" s="125"/>
      <c r="M23" s="141"/>
      <c r="N23" s="141"/>
      <c r="O23" s="125"/>
      <c r="P23" s="141"/>
      <c r="Q23" s="141"/>
      <c r="R23" s="125"/>
      <c r="S23" s="141"/>
      <c r="T23" s="141"/>
      <c r="U23" s="125"/>
      <c r="V23" s="141"/>
      <c r="W23" s="141"/>
      <c r="X23" s="125"/>
      <c r="Y23" s="141"/>
      <c r="Z23" s="149">
        <f>_xlfn.IFERROR(IF(#REF!=1,MID(#REF!,FIND("A",#REF!)+1,FIND("B",#REF!)-FIND("A",#REF!)-1),RIGHT(#REF!,1)),"")</f>
      </c>
      <c r="AA23" s="149">
        <f>TEXT(_xlfn.IFERROR(IF(#REF!=1,MID(#REF!,FIND("B",#REF!)+1,FIND("C",#REF!)-FIND("B",#REF!)-1),RIGHT(#REF!,LEN(#REF!)-FIND("B",#REF!))),""),"00")</f>
      </c>
      <c r="AB23" s="149">
        <f>TEXT(_xlfn.IFERROR(IF(#REF!=1,MID(#REF!,FIND("C",#REF!)+1,FIND("D",#REF!)-FIND("C",#REF!)-1),RIGHT(#REF!,LEN(#REF!)-FIND("C",#REF!))),""),"00")</f>
      </c>
      <c r="AC23" s="149">
        <f>TEXT(_xlfn.IFERROR(RIGHT(#REF!,LEN(#REF!)-FIND("D",#REF!)),""),"00")</f>
      </c>
    </row>
    <row r="24" spans="1:29" ht="22.5">
      <c r="A24" s="141" t="s">
        <v>72</v>
      </c>
      <c r="B24" s="141"/>
      <c r="C24" s="125" t="s">
        <v>73</v>
      </c>
      <c r="D24" s="125"/>
      <c r="E24" s="141"/>
      <c r="F24" s="125"/>
      <c r="G24" s="125"/>
      <c r="H24" s="141"/>
      <c r="I24" s="141"/>
      <c r="J24" s="141"/>
      <c r="K24" s="141"/>
      <c r="L24" s="125"/>
      <c r="M24" s="141"/>
      <c r="N24" s="141"/>
      <c r="O24" s="125"/>
      <c r="P24" s="141"/>
      <c r="Q24" s="141"/>
      <c r="R24" s="125"/>
      <c r="S24" s="141"/>
      <c r="T24" s="141"/>
      <c r="U24" s="125"/>
      <c r="V24" s="141"/>
      <c r="W24" s="141"/>
      <c r="X24" s="125"/>
      <c r="Y24" s="141"/>
      <c r="Z24" s="149">
        <f>_xlfn.IFERROR(IF(#REF!=1,MID(#REF!,FIND("A",#REF!)+1,FIND("B",#REF!)-FIND("A",#REF!)-1),RIGHT(#REF!,1)),"")</f>
      </c>
      <c r="AA24" s="149">
        <f>TEXT(_xlfn.IFERROR(IF(#REF!=1,MID(#REF!,FIND("B",#REF!)+1,FIND("C",#REF!)-FIND("B",#REF!)-1),RIGHT(#REF!,LEN(#REF!)-FIND("B",#REF!))),""),"00")</f>
      </c>
      <c r="AB24" s="149">
        <f>TEXT(_xlfn.IFERROR(IF(#REF!=1,MID(#REF!,FIND("C",#REF!)+1,FIND("D",#REF!)-FIND("C",#REF!)-1),RIGHT(#REF!,LEN(#REF!)-FIND("C",#REF!))),""),"00")</f>
      </c>
      <c r="AC24" s="149">
        <f>TEXT(_xlfn.IFERROR(RIGHT(#REF!,LEN(#REF!)-FIND("D",#REF!)),""),"00")</f>
      </c>
    </row>
    <row r="25" spans="1:29" ht="11.25">
      <c r="A25" s="141" t="s">
        <v>74</v>
      </c>
      <c r="B25" s="141"/>
      <c r="C25" s="125" t="s">
        <v>75</v>
      </c>
      <c r="D25" s="125"/>
      <c r="E25" s="141"/>
      <c r="F25" s="125"/>
      <c r="G25" s="125"/>
      <c r="H25" s="141"/>
      <c r="I25" s="141"/>
      <c r="J25" s="141"/>
      <c r="K25" s="141"/>
      <c r="L25" s="125"/>
      <c r="M25" s="141"/>
      <c r="N25" s="141"/>
      <c r="O25" s="125"/>
      <c r="P25" s="141"/>
      <c r="Q25" s="141"/>
      <c r="R25" s="125"/>
      <c r="S25" s="141"/>
      <c r="T25" s="141"/>
      <c r="U25" s="125"/>
      <c r="V25" s="141"/>
      <c r="W25" s="141"/>
      <c r="X25" s="125"/>
      <c r="Y25" s="141"/>
      <c r="Z25" s="149">
        <f>_xlfn.IFERROR(IF(#REF!=1,MID(#REF!,FIND("A",#REF!)+1,FIND("B",#REF!)-FIND("A",#REF!)-1),RIGHT(#REF!,1)),"")</f>
      </c>
      <c r="AA25" s="149">
        <f>TEXT(_xlfn.IFERROR(IF(#REF!=1,MID(#REF!,FIND("B",#REF!)+1,FIND("C",#REF!)-FIND("B",#REF!)-1),RIGHT(#REF!,LEN(#REF!)-FIND("B",#REF!))),""),"00")</f>
      </c>
      <c r="AB25" s="149">
        <f>TEXT(_xlfn.IFERROR(IF(#REF!=1,MID(#REF!,FIND("C",#REF!)+1,FIND("D",#REF!)-FIND("C",#REF!)-1),RIGHT(#REF!,LEN(#REF!)-FIND("C",#REF!))),""),"00")</f>
      </c>
      <c r="AC25" s="149">
        <f>TEXT(_xlfn.IFERROR(RIGHT(#REF!,LEN(#REF!)-FIND("D",#REF!)),""),"00")</f>
      </c>
    </row>
    <row r="26" spans="1:29" ht="31.5" customHeight="1">
      <c r="A26" s="141" t="s">
        <v>76</v>
      </c>
      <c r="B26" s="141" t="s">
        <v>593</v>
      </c>
      <c r="C26" s="125" t="s">
        <v>77</v>
      </c>
      <c r="D26" s="125" t="s">
        <v>78</v>
      </c>
      <c r="E26" s="141" t="s">
        <v>79</v>
      </c>
      <c r="F26" s="125" t="s">
        <v>55</v>
      </c>
      <c r="G26" s="125" t="s">
        <v>80</v>
      </c>
      <c r="H26" s="141" t="s">
        <v>81</v>
      </c>
      <c r="I26" s="141" t="s">
        <v>14</v>
      </c>
      <c r="J26" s="141"/>
      <c r="K26" s="141"/>
      <c r="L26" s="125"/>
      <c r="M26" s="141"/>
      <c r="N26" s="141"/>
      <c r="O26" s="125"/>
      <c r="P26" s="141"/>
      <c r="Q26" s="141"/>
      <c r="R26" s="125"/>
      <c r="S26" s="141"/>
      <c r="T26" s="141"/>
      <c r="U26" s="125"/>
      <c r="V26" s="141"/>
      <c r="W26" s="141"/>
      <c r="X26" s="125"/>
      <c r="Y26" s="141"/>
      <c r="Z26" s="149"/>
      <c r="AA26" s="149"/>
      <c r="AB26" s="149"/>
      <c r="AC26" s="149"/>
    </row>
    <row r="27" spans="1:29" ht="33.75" customHeight="1">
      <c r="A27" s="141" t="s">
        <v>83</v>
      </c>
      <c r="B27" s="141" t="s">
        <v>594</v>
      </c>
      <c r="C27" s="125" t="s">
        <v>84</v>
      </c>
      <c r="D27" s="125" t="s">
        <v>85</v>
      </c>
      <c r="E27" s="141" t="s">
        <v>79</v>
      </c>
      <c r="F27" s="125" t="s">
        <v>55</v>
      </c>
      <c r="G27" s="125" t="s">
        <v>80</v>
      </c>
      <c r="H27" s="141" t="s">
        <v>81</v>
      </c>
      <c r="I27" s="141" t="s">
        <v>14</v>
      </c>
      <c r="J27" s="141"/>
      <c r="K27" s="141"/>
      <c r="L27" s="125"/>
      <c r="M27" s="141"/>
      <c r="N27" s="141"/>
      <c r="O27" s="125"/>
      <c r="P27" s="141"/>
      <c r="Q27" s="141"/>
      <c r="R27" s="125"/>
      <c r="S27" s="141"/>
      <c r="T27" s="141"/>
      <c r="U27" s="125"/>
      <c r="V27" s="141"/>
      <c r="W27" s="141"/>
      <c r="X27" s="125"/>
      <c r="Y27" s="141"/>
      <c r="Z27" s="149"/>
      <c r="AA27" s="149"/>
      <c r="AB27" s="149"/>
      <c r="AC27" s="149"/>
    </row>
    <row r="28" spans="1:29" ht="25.5" customHeight="1">
      <c r="A28" s="141" t="s">
        <v>86</v>
      </c>
      <c r="B28" s="141" t="s">
        <v>595</v>
      </c>
      <c r="C28" s="125" t="s">
        <v>87</v>
      </c>
      <c r="D28" s="125" t="s">
        <v>88</v>
      </c>
      <c r="E28" s="141" t="s">
        <v>79</v>
      </c>
      <c r="F28" s="125" t="s">
        <v>55</v>
      </c>
      <c r="G28" s="125" t="s">
        <v>80</v>
      </c>
      <c r="H28" s="141" t="s">
        <v>81</v>
      </c>
      <c r="I28" s="141" t="s">
        <v>14</v>
      </c>
      <c r="J28" s="141"/>
      <c r="K28" s="141"/>
      <c r="L28" s="125"/>
      <c r="M28" s="141"/>
      <c r="N28" s="141"/>
      <c r="O28" s="125"/>
      <c r="P28" s="141"/>
      <c r="Q28" s="141"/>
      <c r="R28" s="125"/>
      <c r="S28" s="141"/>
      <c r="T28" s="141"/>
      <c r="U28" s="125"/>
      <c r="V28" s="141"/>
      <c r="W28" s="141"/>
      <c r="X28" s="125"/>
      <c r="Y28" s="141"/>
      <c r="Z28" s="149"/>
      <c r="AA28" s="149"/>
      <c r="AB28" s="149"/>
      <c r="AC28" s="149"/>
    </row>
    <row r="29" spans="1:29" ht="26.25" customHeight="1">
      <c r="A29" s="141" t="s">
        <v>89</v>
      </c>
      <c r="B29" s="141" t="s">
        <v>596</v>
      </c>
      <c r="C29" s="125" t="s">
        <v>90</v>
      </c>
      <c r="D29" s="125" t="s">
        <v>91</v>
      </c>
      <c r="E29" s="141" t="s">
        <v>79</v>
      </c>
      <c r="F29" s="125" t="s">
        <v>55</v>
      </c>
      <c r="G29" s="125" t="s">
        <v>80</v>
      </c>
      <c r="H29" s="141" t="s">
        <v>81</v>
      </c>
      <c r="I29" s="141" t="s">
        <v>14</v>
      </c>
      <c r="J29" s="141"/>
      <c r="K29" s="141"/>
      <c r="L29" s="125"/>
      <c r="M29" s="141"/>
      <c r="N29" s="141"/>
      <c r="O29" s="125"/>
      <c r="P29" s="141"/>
      <c r="Q29" s="141"/>
      <c r="R29" s="125"/>
      <c r="S29" s="141"/>
      <c r="T29" s="141"/>
      <c r="U29" s="125"/>
      <c r="V29" s="141"/>
      <c r="W29" s="141"/>
      <c r="X29" s="125"/>
      <c r="Y29" s="141"/>
      <c r="Z29" s="149"/>
      <c r="AA29" s="149"/>
      <c r="AB29" s="149"/>
      <c r="AC29" s="149"/>
    </row>
    <row r="30" spans="1:29" ht="30" customHeight="1">
      <c r="A30" s="141" t="s">
        <v>92</v>
      </c>
      <c r="B30" s="141" t="s">
        <v>597</v>
      </c>
      <c r="C30" s="125" t="s">
        <v>93</v>
      </c>
      <c r="D30" s="125" t="s">
        <v>94</v>
      </c>
      <c r="E30" s="141" t="s">
        <v>79</v>
      </c>
      <c r="F30" s="125" t="s">
        <v>55</v>
      </c>
      <c r="G30" s="125" t="s">
        <v>80</v>
      </c>
      <c r="H30" s="141" t="s">
        <v>81</v>
      </c>
      <c r="I30" s="141" t="s">
        <v>14</v>
      </c>
      <c r="J30" s="141"/>
      <c r="K30" s="141"/>
      <c r="L30" s="125"/>
      <c r="M30" s="141"/>
      <c r="N30" s="141"/>
      <c r="O30" s="125"/>
      <c r="P30" s="141"/>
      <c r="Q30" s="141"/>
      <c r="R30" s="125"/>
      <c r="S30" s="141"/>
      <c r="T30" s="141"/>
      <c r="U30" s="125"/>
      <c r="V30" s="141"/>
      <c r="W30" s="141"/>
      <c r="X30" s="125"/>
      <c r="Y30" s="141"/>
      <c r="Z30" s="149"/>
      <c r="AA30" s="149"/>
      <c r="AB30" s="149"/>
      <c r="AC30" s="149"/>
    </row>
    <row r="31" spans="1:29" ht="36.75" customHeight="1">
      <c r="A31" s="141" t="s">
        <v>95</v>
      </c>
      <c r="B31" s="141" t="s">
        <v>598</v>
      </c>
      <c r="C31" s="125" t="s">
        <v>96</v>
      </c>
      <c r="D31" s="125" t="s">
        <v>97</v>
      </c>
      <c r="E31" s="141" t="s">
        <v>79</v>
      </c>
      <c r="F31" s="125" t="s">
        <v>55</v>
      </c>
      <c r="G31" s="125" t="s">
        <v>80</v>
      </c>
      <c r="H31" s="141" t="s">
        <v>81</v>
      </c>
      <c r="I31" s="141" t="s">
        <v>14</v>
      </c>
      <c r="J31" s="141"/>
      <c r="K31" s="141"/>
      <c r="L31" s="125"/>
      <c r="M31" s="141"/>
      <c r="N31" s="141"/>
      <c r="O31" s="125"/>
      <c r="P31" s="141"/>
      <c r="Q31" s="141"/>
      <c r="R31" s="125"/>
      <c r="S31" s="141"/>
      <c r="T31" s="141"/>
      <c r="U31" s="125"/>
      <c r="V31" s="141"/>
      <c r="W31" s="141"/>
      <c r="X31" s="125"/>
      <c r="Y31" s="141"/>
      <c r="Z31" s="149"/>
      <c r="AA31" s="149"/>
      <c r="AB31" s="149"/>
      <c r="AC31" s="149"/>
    </row>
    <row r="32" spans="1:29" ht="32.25" customHeight="1">
      <c r="A32" s="141" t="s">
        <v>98</v>
      </c>
      <c r="B32" s="141" t="s">
        <v>599</v>
      </c>
      <c r="C32" s="125" t="s">
        <v>99</v>
      </c>
      <c r="D32" s="125" t="s">
        <v>100</v>
      </c>
      <c r="E32" s="141" t="s">
        <v>79</v>
      </c>
      <c r="F32" s="125" t="s">
        <v>55</v>
      </c>
      <c r="G32" s="125" t="s">
        <v>80</v>
      </c>
      <c r="H32" s="141" t="s">
        <v>81</v>
      </c>
      <c r="I32" s="141" t="s">
        <v>14</v>
      </c>
      <c r="J32" s="141"/>
      <c r="K32" s="141"/>
      <c r="L32" s="125"/>
      <c r="M32" s="141"/>
      <c r="N32" s="141" t="s">
        <v>741</v>
      </c>
      <c r="O32" s="125"/>
      <c r="P32" s="141">
        <v>1</v>
      </c>
      <c r="Q32" s="141"/>
      <c r="R32" s="125"/>
      <c r="S32" s="141"/>
      <c r="T32" s="141"/>
      <c r="U32" s="125"/>
      <c r="V32" s="141"/>
      <c r="W32" s="141"/>
      <c r="X32" s="125"/>
      <c r="Y32" s="141"/>
      <c r="Z32" s="149"/>
      <c r="AA32" s="149"/>
      <c r="AB32" s="149"/>
      <c r="AC32" s="149"/>
    </row>
    <row r="33" spans="1:29" ht="35.25" customHeight="1">
      <c r="A33" s="141" t="s">
        <v>101</v>
      </c>
      <c r="B33" s="141" t="s">
        <v>600</v>
      </c>
      <c r="C33" s="125" t="s">
        <v>102</v>
      </c>
      <c r="D33" s="125" t="s">
        <v>103</v>
      </c>
      <c r="E33" s="141" t="s">
        <v>79</v>
      </c>
      <c r="F33" s="125" t="s">
        <v>55</v>
      </c>
      <c r="G33" s="125" t="s">
        <v>80</v>
      </c>
      <c r="H33" s="141" t="s">
        <v>81</v>
      </c>
      <c r="I33" s="141" t="s">
        <v>14</v>
      </c>
      <c r="J33" s="141"/>
      <c r="K33" s="141"/>
      <c r="L33" s="125"/>
      <c r="M33" s="141"/>
      <c r="N33" s="141"/>
      <c r="O33" s="125"/>
      <c r="P33" s="141"/>
      <c r="Q33" s="141"/>
      <c r="R33" s="125"/>
      <c r="S33" s="141"/>
      <c r="T33" s="141"/>
      <c r="U33" s="125"/>
      <c r="V33" s="141"/>
      <c r="W33" s="141"/>
      <c r="X33" s="125"/>
      <c r="Y33" s="141"/>
      <c r="Z33" s="149"/>
      <c r="AA33" s="149"/>
      <c r="AB33" s="149"/>
      <c r="AC33" s="149"/>
    </row>
    <row r="34" spans="1:29" ht="67.5">
      <c r="A34" s="141" t="s">
        <v>104</v>
      </c>
      <c r="B34" s="141" t="s">
        <v>1091</v>
      </c>
      <c r="C34" s="125" t="s">
        <v>105</v>
      </c>
      <c r="D34" s="125" t="s">
        <v>617</v>
      </c>
      <c r="E34" s="141" t="s">
        <v>10</v>
      </c>
      <c r="F34" s="125" t="s">
        <v>242</v>
      </c>
      <c r="G34" s="125" t="s">
        <v>106</v>
      </c>
      <c r="H34" s="141" t="s">
        <v>81</v>
      </c>
      <c r="I34" s="141" t="s">
        <v>14</v>
      </c>
      <c r="J34" s="141"/>
      <c r="K34" s="141" t="s">
        <v>709</v>
      </c>
      <c r="L34" s="125" t="s">
        <v>722</v>
      </c>
      <c r="M34" s="141">
        <v>100000</v>
      </c>
      <c r="N34" s="141" t="s">
        <v>723</v>
      </c>
      <c r="O34" s="125" t="s">
        <v>712</v>
      </c>
      <c r="P34" s="141">
        <v>35930</v>
      </c>
      <c r="Q34" s="141"/>
      <c r="R34" s="125"/>
      <c r="S34" s="141"/>
      <c r="T34" s="141"/>
      <c r="U34" s="125"/>
      <c r="V34" s="141"/>
      <c r="W34" s="141"/>
      <c r="X34" s="125"/>
      <c r="Y34" s="141"/>
      <c r="Z34" s="149">
        <f>_xlfn.IFERROR(IF(#REF!=1,MID(#REF!,FIND("A",#REF!)+1,FIND("B",#REF!)-FIND("A",#REF!)-1),RIGHT(#REF!,1)),"")</f>
      </c>
      <c r="AA34" s="149">
        <f>TEXT(_xlfn.IFERROR(IF(#REF!=1,MID(#REF!,FIND("B",#REF!)+1,FIND("C",#REF!)-FIND("B",#REF!)-1),RIGHT(#REF!,LEN(#REF!)-FIND("B",#REF!))),""),"00")</f>
      </c>
      <c r="AB34" s="149">
        <f>TEXT(_xlfn.IFERROR(IF(#REF!=1,MID(#REF!,FIND("C",#REF!)+1,FIND("D",#REF!)-FIND("C",#REF!)-1),RIGHT(#REF!,LEN(#REF!)-FIND("C",#REF!))),""),"00")</f>
      </c>
      <c r="AC34" s="149">
        <f>TEXT(_xlfn.IFERROR(RIGHT(#REF!,LEN(#REF!)-FIND("D",#REF!)),""),"00")</f>
      </c>
    </row>
    <row r="35" spans="1:29" ht="56.25">
      <c r="A35" s="141" t="s">
        <v>108</v>
      </c>
      <c r="B35" s="141" t="s">
        <v>1092</v>
      </c>
      <c r="C35" s="125" t="s">
        <v>592</v>
      </c>
      <c r="D35" s="125" t="s">
        <v>62</v>
      </c>
      <c r="E35" s="141" t="s">
        <v>10</v>
      </c>
      <c r="F35" s="125" t="s">
        <v>242</v>
      </c>
      <c r="G35" s="125" t="s">
        <v>106</v>
      </c>
      <c r="H35" s="141" t="s">
        <v>81</v>
      </c>
      <c r="I35" s="141" t="s">
        <v>14</v>
      </c>
      <c r="J35" s="141"/>
      <c r="K35" s="141" t="s">
        <v>709</v>
      </c>
      <c r="L35" s="125" t="s">
        <v>722</v>
      </c>
      <c r="M35" s="141">
        <v>100000</v>
      </c>
      <c r="N35" s="141" t="s">
        <v>723</v>
      </c>
      <c r="O35" s="125" t="s">
        <v>712</v>
      </c>
      <c r="P35" s="141">
        <v>35930</v>
      </c>
      <c r="Q35" s="141"/>
      <c r="R35" s="125"/>
      <c r="S35" s="141"/>
      <c r="T35" s="141"/>
      <c r="U35" s="125"/>
      <c r="V35" s="141"/>
      <c r="W35" s="141"/>
      <c r="X35" s="125"/>
      <c r="Y35" s="141"/>
      <c r="Z35" s="149">
        <f>_xlfn.IFERROR(IF(#REF!=1,MID(#REF!,FIND("A",#REF!)+1,FIND("B",#REF!)-FIND("A",#REF!)-1),RIGHT(#REF!,1)),"")</f>
      </c>
      <c r="AA35" s="149">
        <f>TEXT(_xlfn.IFERROR(IF(#REF!=1,MID(#REF!,FIND("B",#REF!)+1,FIND("C",#REF!)-FIND("B",#REF!)-1),RIGHT(#REF!,LEN(#REF!)-FIND("B",#REF!))),""),"00")</f>
      </c>
      <c r="AB35" s="149">
        <f>TEXT(_xlfn.IFERROR(IF(#REF!=1,MID(#REF!,FIND("C",#REF!)+1,FIND("D",#REF!)-FIND("C",#REF!)-1),RIGHT(#REF!,LEN(#REF!)-FIND("C",#REF!))),""),"00")</f>
      </c>
      <c r="AC35" s="149">
        <f>TEXT(_xlfn.IFERROR(RIGHT(#REF!,LEN(#REF!)-FIND("D",#REF!)),""),"00")</f>
      </c>
    </row>
    <row r="36" spans="1:29" ht="33.75">
      <c r="A36" s="141" t="s">
        <v>109</v>
      </c>
      <c r="B36" s="141" t="s">
        <v>1093</v>
      </c>
      <c r="C36" s="125" t="s">
        <v>670</v>
      </c>
      <c r="D36" s="125" t="s">
        <v>62</v>
      </c>
      <c r="E36" s="141" t="s">
        <v>10</v>
      </c>
      <c r="F36" s="125" t="s">
        <v>242</v>
      </c>
      <c r="G36" s="125" t="s">
        <v>106</v>
      </c>
      <c r="H36" s="141" t="s">
        <v>81</v>
      </c>
      <c r="I36" s="141" t="s">
        <v>14</v>
      </c>
      <c r="J36" s="141"/>
      <c r="K36" s="141" t="s">
        <v>709</v>
      </c>
      <c r="L36" s="125" t="s">
        <v>722</v>
      </c>
      <c r="M36" s="141">
        <v>100000</v>
      </c>
      <c r="N36" s="141" t="s">
        <v>723</v>
      </c>
      <c r="O36" s="125" t="s">
        <v>712</v>
      </c>
      <c r="P36" s="141">
        <v>35930</v>
      </c>
      <c r="Q36" s="141"/>
      <c r="R36" s="125"/>
      <c r="S36" s="141"/>
      <c r="T36" s="141"/>
      <c r="U36" s="125"/>
      <c r="V36" s="141"/>
      <c r="W36" s="141"/>
      <c r="X36" s="125"/>
      <c r="Y36" s="141"/>
      <c r="Z36" s="149">
        <f>_xlfn.IFERROR(IF(#REF!=1,MID(#REF!,FIND("A",#REF!)+1,FIND("B",#REF!)-FIND("A",#REF!)-1),RIGHT(#REF!,1)),"")</f>
      </c>
      <c r="AA36" s="149">
        <f>TEXT(_xlfn.IFERROR(IF(#REF!=1,MID(#REF!,FIND("B",#REF!)+1,FIND("C",#REF!)-FIND("B",#REF!)-1),RIGHT(#REF!,LEN(#REF!)-FIND("B",#REF!))),""),"00")</f>
      </c>
      <c r="AB36" s="149">
        <f>TEXT(_xlfn.IFERROR(IF(#REF!=1,MID(#REF!,FIND("C",#REF!)+1,FIND("D",#REF!)-FIND("C",#REF!)-1),RIGHT(#REF!,LEN(#REF!)-FIND("C",#REF!))),""),"00")</f>
      </c>
      <c r="AC36" s="149">
        <f>TEXT(_xlfn.IFERROR(RIGHT(#REF!,LEN(#REF!)-FIND("D",#REF!)),""),"00")</f>
      </c>
    </row>
    <row r="37" spans="1:29" ht="33.75">
      <c r="A37" s="141" t="s">
        <v>110</v>
      </c>
      <c r="B37" s="141" t="s">
        <v>1094</v>
      </c>
      <c r="C37" s="125" t="s">
        <v>111</v>
      </c>
      <c r="D37" s="125" t="s">
        <v>617</v>
      </c>
      <c r="E37" s="141" t="s">
        <v>10</v>
      </c>
      <c r="F37" s="125" t="s">
        <v>242</v>
      </c>
      <c r="G37" s="125" t="s">
        <v>106</v>
      </c>
      <c r="H37" s="141" t="s">
        <v>81</v>
      </c>
      <c r="I37" s="141" t="s">
        <v>14</v>
      </c>
      <c r="J37" s="141"/>
      <c r="K37" s="141" t="s">
        <v>709</v>
      </c>
      <c r="L37" s="125" t="s">
        <v>722</v>
      </c>
      <c r="M37" s="141">
        <v>100000</v>
      </c>
      <c r="N37" s="141" t="s">
        <v>723</v>
      </c>
      <c r="O37" s="125" t="s">
        <v>712</v>
      </c>
      <c r="P37" s="141">
        <v>35930</v>
      </c>
      <c r="Q37" s="141"/>
      <c r="R37" s="125"/>
      <c r="S37" s="141"/>
      <c r="T37" s="141"/>
      <c r="U37" s="125"/>
      <c r="V37" s="141"/>
      <c r="W37" s="141"/>
      <c r="X37" s="125"/>
      <c r="Y37" s="141"/>
      <c r="Z37" s="149">
        <f>_xlfn.IFERROR(IF(#REF!=1,MID(#REF!,FIND("A",#REF!)+1,FIND("B",#REF!)-FIND("A",#REF!)-1),RIGHT(#REF!,1)),"")</f>
      </c>
      <c r="AA37" s="149">
        <f>TEXT(_xlfn.IFERROR(IF(#REF!=1,MID(#REF!,FIND("B",#REF!)+1,FIND("C",#REF!)-FIND("B",#REF!)-1),RIGHT(#REF!,LEN(#REF!)-FIND("B",#REF!))),""),"00")</f>
      </c>
      <c r="AB37" s="149">
        <f>TEXT(_xlfn.IFERROR(IF(#REF!=1,MID(#REF!,FIND("C",#REF!)+1,FIND("D",#REF!)-FIND("C",#REF!)-1),RIGHT(#REF!,LEN(#REF!)-FIND("C",#REF!))),""),"00")</f>
      </c>
      <c r="AC37" s="149">
        <f>TEXT(_xlfn.IFERROR(RIGHT(#REF!,LEN(#REF!)-FIND("D",#REF!)),""),"00")</f>
      </c>
    </row>
    <row r="38" spans="1:29" ht="45">
      <c r="A38" s="141" t="s">
        <v>112</v>
      </c>
      <c r="B38" s="141"/>
      <c r="C38" s="125" t="s">
        <v>113</v>
      </c>
      <c r="D38" s="125"/>
      <c r="E38" s="141"/>
      <c r="F38" s="125"/>
      <c r="G38" s="125"/>
      <c r="H38" s="141"/>
      <c r="I38" s="141"/>
      <c r="J38" s="141"/>
      <c r="K38" s="141"/>
      <c r="L38" s="125"/>
      <c r="M38" s="141"/>
      <c r="N38" s="141"/>
      <c r="O38" s="125"/>
      <c r="P38" s="141"/>
      <c r="Q38" s="141"/>
      <c r="R38" s="125"/>
      <c r="S38" s="141"/>
      <c r="T38" s="141"/>
      <c r="U38" s="125"/>
      <c r="V38" s="141"/>
      <c r="W38" s="141"/>
      <c r="X38" s="125"/>
      <c r="Y38" s="141"/>
      <c r="Z38" s="149">
        <f>_xlfn.IFERROR(IF(#REF!=1,MID(#REF!,FIND("A",#REF!)+1,FIND("B",#REF!)-FIND("A",#REF!)-1),RIGHT(#REF!,1)),"")</f>
      </c>
      <c r="AA38" s="149">
        <f>TEXT(_xlfn.IFERROR(IF(#REF!=1,MID(#REF!,FIND("B",#REF!)+1,FIND("C",#REF!)-FIND("B",#REF!)-1),RIGHT(#REF!,LEN(#REF!)-FIND("B",#REF!))),""),"00")</f>
      </c>
      <c r="AB38" s="149">
        <f>TEXT(_xlfn.IFERROR(IF(#REF!=1,MID(#REF!,FIND("C",#REF!)+1,FIND("D",#REF!)-FIND("C",#REF!)-1),RIGHT(#REF!,LEN(#REF!)-FIND("C",#REF!))),""),"00")</f>
      </c>
      <c r="AC38" s="149">
        <f>TEXT(_xlfn.IFERROR(RIGHT(#REF!,LEN(#REF!)-FIND("D",#REF!)),""),"00")</f>
      </c>
    </row>
    <row r="39" spans="1:29" ht="22.5">
      <c r="A39" s="141" t="s">
        <v>115</v>
      </c>
      <c r="B39" s="141"/>
      <c r="C39" s="125" t="s">
        <v>116</v>
      </c>
      <c r="D39" s="125"/>
      <c r="E39" s="141"/>
      <c r="F39" s="125"/>
      <c r="G39" s="125"/>
      <c r="H39" s="141"/>
      <c r="I39" s="141"/>
      <c r="J39" s="141"/>
      <c r="K39" s="141"/>
      <c r="L39" s="125"/>
      <c r="M39" s="141"/>
      <c r="N39" s="141"/>
      <c r="O39" s="125"/>
      <c r="P39" s="141"/>
      <c r="Q39" s="141"/>
      <c r="R39" s="125"/>
      <c r="S39" s="141"/>
      <c r="T39" s="141"/>
      <c r="U39" s="125"/>
      <c r="V39" s="141"/>
      <c r="W39" s="141"/>
      <c r="X39" s="125"/>
      <c r="Y39" s="141"/>
      <c r="Z39" s="149">
        <f>_xlfn.IFERROR(IF(#REF!=1,MID(#REF!,FIND("A",#REF!)+1,FIND("B",#REF!)-FIND("A",#REF!)-1),RIGHT(#REF!,1)),"")</f>
      </c>
      <c r="AA39" s="149">
        <f>TEXT(_xlfn.IFERROR(IF(#REF!=1,MID(#REF!,FIND("B",#REF!)+1,FIND("C",#REF!)-FIND("B",#REF!)-1),RIGHT(#REF!,LEN(#REF!)-FIND("B",#REF!))),""),"00")</f>
      </c>
      <c r="AB39" s="149">
        <f>TEXT(_xlfn.IFERROR(IF(#REF!=1,MID(#REF!,FIND("C",#REF!)+1,FIND("D",#REF!)-FIND("C",#REF!)-1),RIGHT(#REF!,LEN(#REF!)-FIND("C",#REF!))),""),"00")</f>
      </c>
      <c r="AC39" s="149">
        <f>TEXT(_xlfn.IFERROR(RIGHT(#REF!,LEN(#REF!)-FIND("D",#REF!)),""),"00")</f>
      </c>
    </row>
    <row r="40" spans="1:29" ht="45">
      <c r="A40" s="141" t="s">
        <v>117</v>
      </c>
      <c r="B40" s="58" t="s">
        <v>1095</v>
      </c>
      <c r="C40" s="125" t="s">
        <v>118</v>
      </c>
      <c r="D40" s="125" t="s">
        <v>9</v>
      </c>
      <c r="E40" s="141" t="s">
        <v>10</v>
      </c>
      <c r="F40" s="125" t="s">
        <v>608</v>
      </c>
      <c r="G40" s="125" t="s">
        <v>119</v>
      </c>
      <c r="H40" s="141" t="s">
        <v>13</v>
      </c>
      <c r="I40" s="141" t="s">
        <v>14</v>
      </c>
      <c r="J40" s="141"/>
      <c r="K40" s="141" t="s">
        <v>724</v>
      </c>
      <c r="L40" s="125" t="s">
        <v>725</v>
      </c>
      <c r="M40" s="141">
        <v>63035.57</v>
      </c>
      <c r="N40" s="141" t="s">
        <v>726</v>
      </c>
      <c r="O40" s="125" t="s">
        <v>727</v>
      </c>
      <c r="P40" s="141">
        <v>0</v>
      </c>
      <c r="Q40" s="141"/>
      <c r="R40" s="125"/>
      <c r="S40" s="141"/>
      <c r="T40" s="141"/>
      <c r="U40" s="125"/>
      <c r="V40" s="141"/>
      <c r="W40" s="141"/>
      <c r="X40" s="125"/>
      <c r="Y40" s="141"/>
      <c r="Z40" s="149">
        <f>_xlfn.IFERROR(IF(#REF!=1,MID(#REF!,FIND("A",#REF!)+1,FIND("B",#REF!)-FIND("A",#REF!)-1),RIGHT(#REF!,1)),"")</f>
      </c>
      <c r="AA40" s="149">
        <f>TEXT(_xlfn.IFERROR(IF(#REF!=1,MID(#REF!,FIND("B",#REF!)+1,FIND("C",#REF!)-FIND("B",#REF!)-1),RIGHT(#REF!,LEN(#REF!)-FIND("B",#REF!))),""),"00")</f>
      </c>
      <c r="AB40" s="149">
        <f>TEXT(_xlfn.IFERROR(IF(#REF!=1,MID(#REF!,FIND("C",#REF!)+1,FIND("D",#REF!)-FIND("C",#REF!)-1),RIGHT(#REF!,LEN(#REF!)-FIND("C",#REF!))),""),"00")</f>
      </c>
      <c r="AC40" s="149">
        <f>TEXT(_xlfn.IFERROR(RIGHT(#REF!,LEN(#REF!)-FIND("D",#REF!)),""),"00")</f>
      </c>
    </row>
    <row r="41" spans="1:29" ht="45">
      <c r="A41" s="141" t="s">
        <v>121</v>
      </c>
      <c r="B41" s="58" t="s">
        <v>1096</v>
      </c>
      <c r="C41" s="125" t="s">
        <v>672</v>
      </c>
      <c r="D41" s="125" t="s">
        <v>62</v>
      </c>
      <c r="E41" s="141" t="s">
        <v>79</v>
      </c>
      <c r="F41" s="125" t="s">
        <v>242</v>
      </c>
      <c r="G41" s="125" t="s">
        <v>123</v>
      </c>
      <c r="H41" s="141" t="s">
        <v>13</v>
      </c>
      <c r="I41" s="141" t="s">
        <v>14</v>
      </c>
      <c r="J41" s="141"/>
      <c r="K41" s="141" t="s">
        <v>728</v>
      </c>
      <c r="L41" s="125" t="s">
        <v>729</v>
      </c>
      <c r="M41" s="141">
        <v>1</v>
      </c>
      <c r="N41" s="141" t="s">
        <v>730</v>
      </c>
      <c r="O41" s="125" t="s">
        <v>731</v>
      </c>
      <c r="P41" s="141">
        <v>2400</v>
      </c>
      <c r="Q41" s="141"/>
      <c r="R41" s="125"/>
      <c r="S41" s="141"/>
      <c r="T41" s="141"/>
      <c r="U41" s="125"/>
      <c r="V41" s="141"/>
      <c r="W41" s="141"/>
      <c r="X41" s="125"/>
      <c r="Y41" s="141"/>
      <c r="Z41" s="149">
        <f>_xlfn.IFERROR(IF(#REF!=1,MID(#REF!,FIND("A",#REF!)+1,FIND("B",#REF!)-FIND("A",#REF!)-1),RIGHT(#REF!,1)),"")</f>
      </c>
      <c r="AA41" s="149">
        <f>TEXT(_xlfn.IFERROR(IF(#REF!=1,MID(#REF!,FIND("B",#REF!)+1,FIND("C",#REF!)-FIND("B",#REF!)-1),RIGHT(#REF!,LEN(#REF!)-FIND("B",#REF!))),""),"00")</f>
      </c>
      <c r="AB41" s="149">
        <f>TEXT(_xlfn.IFERROR(IF(#REF!=1,MID(#REF!,FIND("C",#REF!)+1,FIND("D",#REF!)-FIND("C",#REF!)-1),RIGHT(#REF!,LEN(#REF!)-FIND("C",#REF!))),""),"00")</f>
      </c>
      <c r="AC41" s="149">
        <f>TEXT(_xlfn.IFERROR(RIGHT(#REF!,LEN(#REF!)-FIND("D",#REF!)),""),"00")</f>
      </c>
    </row>
    <row r="42" spans="1:29" ht="44.25" customHeight="1">
      <c r="A42" s="141" t="s">
        <v>126</v>
      </c>
      <c r="B42" s="58" t="s">
        <v>601</v>
      </c>
      <c r="C42" s="125" t="s">
        <v>127</v>
      </c>
      <c r="D42" s="125" t="s">
        <v>128</v>
      </c>
      <c r="E42" s="141" t="s">
        <v>79</v>
      </c>
      <c r="F42" s="125" t="s">
        <v>55</v>
      </c>
      <c r="G42" s="125" t="s">
        <v>80</v>
      </c>
      <c r="H42" s="141" t="s">
        <v>81</v>
      </c>
      <c r="I42" s="141" t="s">
        <v>14</v>
      </c>
      <c r="J42" s="141"/>
      <c r="K42" s="141"/>
      <c r="L42" s="125"/>
      <c r="M42" s="141"/>
      <c r="N42" s="141"/>
      <c r="O42" s="125"/>
      <c r="P42" s="141"/>
      <c r="Q42" s="141"/>
      <c r="R42" s="125"/>
      <c r="S42" s="141"/>
      <c r="T42" s="141"/>
      <c r="U42" s="125"/>
      <c r="V42" s="141"/>
      <c r="W42" s="141"/>
      <c r="X42" s="125"/>
      <c r="Y42" s="141"/>
      <c r="Z42" s="149"/>
      <c r="AA42" s="149"/>
      <c r="AB42" s="149"/>
      <c r="AC42" s="149"/>
    </row>
    <row r="43" spans="1:29" ht="75" customHeight="1">
      <c r="A43" s="141" t="s">
        <v>129</v>
      </c>
      <c r="B43" s="58" t="s">
        <v>1097</v>
      </c>
      <c r="C43" s="125" t="s">
        <v>1595</v>
      </c>
      <c r="D43" s="125" t="s">
        <v>62</v>
      </c>
      <c r="E43" s="141" t="s">
        <v>10</v>
      </c>
      <c r="F43" s="125" t="s">
        <v>242</v>
      </c>
      <c r="G43" s="125" t="s">
        <v>130</v>
      </c>
      <c r="H43" s="141" t="s">
        <v>13</v>
      </c>
      <c r="I43" s="141" t="s">
        <v>14</v>
      </c>
      <c r="J43" s="141"/>
      <c r="K43" s="141" t="s">
        <v>709</v>
      </c>
      <c r="L43" s="125" t="s">
        <v>732</v>
      </c>
      <c r="M43" s="141">
        <v>12112</v>
      </c>
      <c r="N43" s="141" t="s">
        <v>711</v>
      </c>
      <c r="O43" s="125" t="s">
        <v>733</v>
      </c>
      <c r="P43" s="141">
        <v>0</v>
      </c>
      <c r="Q43" s="141"/>
      <c r="R43" s="125"/>
      <c r="S43" s="141"/>
      <c r="T43" s="141"/>
      <c r="U43" s="125"/>
      <c r="V43" s="141"/>
      <c r="W43" s="141"/>
      <c r="X43" s="125"/>
      <c r="Y43" s="141"/>
      <c r="Z43" s="149">
        <f>_xlfn.IFERROR(IF(#REF!=1,MID(#REF!,FIND("A",#REF!)+1,FIND("B",#REF!)-FIND("A",#REF!)-1),RIGHT(#REF!,1)),"")</f>
      </c>
      <c r="AA43" s="149">
        <f>TEXT(_xlfn.IFERROR(IF(#REF!=1,MID(#REF!,FIND("B",#REF!)+1,FIND("C",#REF!)-FIND("B",#REF!)-1),RIGHT(#REF!,LEN(#REF!)-FIND("B",#REF!))),""),"00")</f>
      </c>
      <c r="AB43" s="149">
        <f>TEXT(_xlfn.IFERROR(IF(#REF!=1,MID(#REF!,FIND("C",#REF!)+1,FIND("D",#REF!)-FIND("C",#REF!)-1),RIGHT(#REF!,LEN(#REF!)-FIND("C",#REF!))),""),"00")</f>
      </c>
      <c r="AC43" s="149">
        <f>TEXT(_xlfn.IFERROR(RIGHT(#REF!,LEN(#REF!)-FIND("D",#REF!)),""),"00")</f>
      </c>
    </row>
    <row r="44" spans="1:29" ht="33.75">
      <c r="A44" s="141" t="s">
        <v>131</v>
      </c>
      <c r="B44" s="58" t="s">
        <v>1098</v>
      </c>
      <c r="C44" s="125" t="s">
        <v>132</v>
      </c>
      <c r="D44" s="125" t="s">
        <v>62</v>
      </c>
      <c r="E44" s="141" t="s">
        <v>10</v>
      </c>
      <c r="F44" s="125" t="s">
        <v>242</v>
      </c>
      <c r="G44" s="125" t="s">
        <v>130</v>
      </c>
      <c r="H44" s="141" t="s">
        <v>13</v>
      </c>
      <c r="I44" s="141" t="s">
        <v>14</v>
      </c>
      <c r="J44" s="141"/>
      <c r="K44" s="141" t="s">
        <v>709</v>
      </c>
      <c r="L44" s="125" t="s">
        <v>732</v>
      </c>
      <c r="M44" s="141">
        <v>29863.6</v>
      </c>
      <c r="N44" s="141" t="s">
        <v>711</v>
      </c>
      <c r="O44" s="125" t="s">
        <v>733</v>
      </c>
      <c r="P44" s="141">
        <v>0</v>
      </c>
      <c r="Q44" s="141"/>
      <c r="R44" s="125"/>
      <c r="S44" s="141"/>
      <c r="T44" s="141"/>
      <c r="U44" s="125"/>
      <c r="V44" s="141"/>
      <c r="W44" s="141"/>
      <c r="X44" s="125"/>
      <c r="Y44" s="141"/>
      <c r="Z44" s="149">
        <f>_xlfn.IFERROR(IF(#REF!=1,MID(#REF!,FIND("A",#REF!)+1,FIND("B",#REF!)-FIND("A",#REF!)-1),RIGHT(#REF!,1)),"")</f>
      </c>
      <c r="AA44" s="149">
        <f>TEXT(_xlfn.IFERROR(IF(#REF!=1,MID(#REF!,FIND("B",#REF!)+1,FIND("C",#REF!)-FIND("B",#REF!)-1),RIGHT(#REF!,LEN(#REF!)-FIND("B",#REF!))),""),"00")</f>
      </c>
      <c r="AB44" s="149">
        <f>TEXT(_xlfn.IFERROR(IF(#REF!=1,MID(#REF!,FIND("C",#REF!)+1,FIND("D",#REF!)-FIND("C",#REF!)-1),RIGHT(#REF!,LEN(#REF!)-FIND("C",#REF!))),""),"00")</f>
      </c>
      <c r="AC44" s="149">
        <f>TEXT(_xlfn.IFERROR(RIGHT(#REF!,LEN(#REF!)-FIND("D",#REF!)),""),"00")</f>
      </c>
    </row>
    <row r="45" spans="1:29" ht="33.75">
      <c r="A45" s="141" t="s">
        <v>133</v>
      </c>
      <c r="B45" s="58" t="s">
        <v>1099</v>
      </c>
      <c r="C45" s="125" t="s">
        <v>134</v>
      </c>
      <c r="D45" s="125" t="s">
        <v>62</v>
      </c>
      <c r="E45" s="141" t="s">
        <v>10</v>
      </c>
      <c r="F45" s="125" t="s">
        <v>242</v>
      </c>
      <c r="G45" s="125" t="s">
        <v>130</v>
      </c>
      <c r="H45" s="141" t="s">
        <v>13</v>
      </c>
      <c r="I45" s="141" t="s">
        <v>14</v>
      </c>
      <c r="J45" s="141"/>
      <c r="K45" s="141" t="s">
        <v>709</v>
      </c>
      <c r="L45" s="125" t="s">
        <v>732</v>
      </c>
      <c r="M45" s="141">
        <v>20973</v>
      </c>
      <c r="N45" s="141" t="s">
        <v>711</v>
      </c>
      <c r="O45" s="125" t="s">
        <v>733</v>
      </c>
      <c r="P45" s="141">
        <v>0</v>
      </c>
      <c r="Q45" s="141"/>
      <c r="R45" s="125"/>
      <c r="S45" s="141"/>
      <c r="T45" s="141"/>
      <c r="U45" s="125"/>
      <c r="V45" s="141"/>
      <c r="W45" s="141"/>
      <c r="X45" s="125"/>
      <c r="Y45" s="141"/>
      <c r="Z45" s="149">
        <f>_xlfn.IFERROR(IF(#REF!=1,MID(#REF!,FIND("A",#REF!)+1,FIND("B",#REF!)-FIND("A",#REF!)-1),RIGHT(#REF!,1)),"")</f>
      </c>
      <c r="AA45" s="149">
        <f>TEXT(_xlfn.IFERROR(IF(#REF!=1,MID(#REF!,FIND("B",#REF!)+1,FIND("C",#REF!)-FIND("B",#REF!)-1),RIGHT(#REF!,LEN(#REF!)-FIND("B",#REF!))),""),"00")</f>
      </c>
      <c r="AB45" s="149">
        <f>TEXT(_xlfn.IFERROR(IF(#REF!=1,MID(#REF!,FIND("C",#REF!)+1,FIND("D",#REF!)-FIND("C",#REF!)-1),RIGHT(#REF!,LEN(#REF!)-FIND("C",#REF!))),""),"00")</f>
      </c>
      <c r="AC45" s="149">
        <f>TEXT(_xlfn.IFERROR(RIGHT(#REF!,LEN(#REF!)-FIND("D",#REF!)),""),"00")</f>
      </c>
    </row>
    <row r="46" spans="1:29" ht="33.75">
      <c r="A46" s="141" t="s">
        <v>135</v>
      </c>
      <c r="B46" s="58" t="s">
        <v>1100</v>
      </c>
      <c r="C46" s="125" t="s">
        <v>136</v>
      </c>
      <c r="D46" s="125" t="s">
        <v>62</v>
      </c>
      <c r="E46" s="141" t="s">
        <v>10</v>
      </c>
      <c r="F46" s="125" t="s">
        <v>242</v>
      </c>
      <c r="G46" s="125" t="s">
        <v>130</v>
      </c>
      <c r="H46" s="141" t="s">
        <v>13</v>
      </c>
      <c r="I46" s="141" t="s">
        <v>14</v>
      </c>
      <c r="J46" s="141"/>
      <c r="K46" s="141" t="s">
        <v>709</v>
      </c>
      <c r="L46" s="125" t="s">
        <v>732</v>
      </c>
      <c r="M46" s="141">
        <v>27072</v>
      </c>
      <c r="N46" s="141" t="s">
        <v>711</v>
      </c>
      <c r="O46" s="125" t="s">
        <v>733</v>
      </c>
      <c r="P46" s="141">
        <v>0</v>
      </c>
      <c r="Q46" s="141"/>
      <c r="R46" s="125"/>
      <c r="S46" s="141"/>
      <c r="T46" s="141"/>
      <c r="U46" s="125"/>
      <c r="V46" s="141"/>
      <c r="W46" s="141"/>
      <c r="X46" s="125"/>
      <c r="Y46" s="141"/>
      <c r="Z46" s="149">
        <f>_xlfn.IFERROR(IF(#REF!=1,MID(#REF!,FIND("A",#REF!)+1,FIND("B",#REF!)-FIND("A",#REF!)-1),RIGHT(#REF!,1)),"")</f>
      </c>
      <c r="AA46" s="149">
        <f>TEXT(_xlfn.IFERROR(IF(#REF!=1,MID(#REF!,FIND("B",#REF!)+1,FIND("C",#REF!)-FIND("B",#REF!)-1),RIGHT(#REF!,LEN(#REF!)-FIND("B",#REF!))),""),"00")</f>
      </c>
      <c r="AB46" s="149">
        <f>TEXT(_xlfn.IFERROR(IF(#REF!=1,MID(#REF!,FIND("C",#REF!)+1,FIND("D",#REF!)-FIND("C",#REF!)-1),RIGHT(#REF!,LEN(#REF!)-FIND("C",#REF!))),""),"00")</f>
      </c>
      <c r="AC46" s="149">
        <f>TEXT(_xlfn.IFERROR(RIGHT(#REF!,LEN(#REF!)-FIND("D",#REF!)),""),"00")</f>
      </c>
    </row>
    <row r="47" spans="1:29" ht="56.25">
      <c r="A47" s="141" t="s">
        <v>137</v>
      </c>
      <c r="B47" s="58" t="s">
        <v>1101</v>
      </c>
      <c r="C47" s="125" t="s">
        <v>138</v>
      </c>
      <c r="D47" s="125" t="s">
        <v>62</v>
      </c>
      <c r="E47" s="141" t="s">
        <v>10</v>
      </c>
      <c r="F47" s="125" t="s">
        <v>242</v>
      </c>
      <c r="G47" s="125" t="s">
        <v>130</v>
      </c>
      <c r="H47" s="141" t="s">
        <v>13</v>
      </c>
      <c r="I47" s="141" t="s">
        <v>14</v>
      </c>
      <c r="J47" s="141"/>
      <c r="K47" s="141" t="s">
        <v>709</v>
      </c>
      <c r="L47" s="125" t="s">
        <v>732</v>
      </c>
      <c r="M47" s="141">
        <v>149785</v>
      </c>
      <c r="N47" s="141" t="s">
        <v>711</v>
      </c>
      <c r="O47" s="125" t="s">
        <v>733</v>
      </c>
      <c r="P47" s="141">
        <v>0</v>
      </c>
      <c r="Q47" s="141"/>
      <c r="R47" s="125"/>
      <c r="S47" s="141"/>
      <c r="T47" s="141"/>
      <c r="U47" s="125"/>
      <c r="V47" s="141"/>
      <c r="W47" s="141"/>
      <c r="X47" s="125"/>
      <c r="Y47" s="141"/>
      <c r="Z47" s="149">
        <f>_xlfn.IFERROR(IF(#REF!=1,MID(#REF!,FIND("A",#REF!)+1,FIND("B",#REF!)-FIND("A",#REF!)-1),RIGHT(#REF!,1)),"")</f>
      </c>
      <c r="AA47" s="149">
        <f>TEXT(_xlfn.IFERROR(IF(#REF!=1,MID(#REF!,FIND("B",#REF!)+1,FIND("C",#REF!)-FIND("B",#REF!)-1),RIGHT(#REF!,LEN(#REF!)-FIND("B",#REF!))),""),"00")</f>
      </c>
      <c r="AB47" s="149">
        <f>TEXT(_xlfn.IFERROR(IF(#REF!=1,MID(#REF!,FIND("C",#REF!)+1,FIND("D",#REF!)-FIND("C",#REF!)-1),RIGHT(#REF!,LEN(#REF!)-FIND("C",#REF!))),""),"00")</f>
      </c>
      <c r="AC47" s="149">
        <f>TEXT(_xlfn.IFERROR(RIGHT(#REF!,LEN(#REF!)-FIND("D",#REF!)),""),"00")</f>
      </c>
    </row>
    <row r="48" spans="1:29" ht="33.75">
      <c r="A48" s="141" t="s">
        <v>139</v>
      </c>
      <c r="B48" s="141" t="s">
        <v>1102</v>
      </c>
      <c r="C48" s="125" t="s">
        <v>618</v>
      </c>
      <c r="D48" s="125" t="s">
        <v>62</v>
      </c>
      <c r="E48" s="141" t="s">
        <v>10</v>
      </c>
      <c r="F48" s="125" t="s">
        <v>242</v>
      </c>
      <c r="G48" s="125" t="s">
        <v>130</v>
      </c>
      <c r="H48" s="141" t="s">
        <v>13</v>
      </c>
      <c r="I48" s="141" t="s">
        <v>14</v>
      </c>
      <c r="J48" s="141"/>
      <c r="K48" s="141" t="s">
        <v>709</v>
      </c>
      <c r="L48" s="125" t="s">
        <v>732</v>
      </c>
      <c r="M48" s="141">
        <v>50282</v>
      </c>
      <c r="N48" s="141" t="s">
        <v>711</v>
      </c>
      <c r="O48" s="125" t="s">
        <v>733</v>
      </c>
      <c r="P48" s="141">
        <v>0</v>
      </c>
      <c r="Q48" s="141"/>
      <c r="R48" s="125"/>
      <c r="S48" s="141"/>
      <c r="T48" s="141"/>
      <c r="U48" s="125"/>
      <c r="V48" s="141"/>
      <c r="W48" s="141"/>
      <c r="X48" s="125"/>
      <c r="Y48" s="141"/>
      <c r="Z48" s="149">
        <f>_xlfn.IFERROR(IF(#REF!=1,MID(#REF!,FIND("A",#REF!)+1,FIND("B",#REF!)-FIND("A",#REF!)-1),RIGHT(#REF!,1)),"")</f>
      </c>
      <c r="AA48" s="149">
        <f>TEXT(_xlfn.IFERROR(IF(#REF!=1,MID(#REF!,FIND("B",#REF!)+1,FIND("C",#REF!)-FIND("B",#REF!)-1),RIGHT(#REF!,LEN(#REF!)-FIND("B",#REF!))),""),"00")</f>
      </c>
      <c r="AB48" s="149">
        <f>TEXT(_xlfn.IFERROR(IF(#REF!=1,MID(#REF!,FIND("C",#REF!)+1,FIND("D",#REF!)-FIND("C",#REF!)-1),RIGHT(#REF!,LEN(#REF!)-FIND("C",#REF!))),""),"00")</f>
      </c>
      <c r="AC48" s="149">
        <f>TEXT(_xlfn.IFERROR(RIGHT(#REF!,LEN(#REF!)-FIND("D",#REF!)),""),"00")</f>
      </c>
    </row>
    <row r="49" spans="1:29" ht="59.25" customHeight="1">
      <c r="A49" s="141" t="s">
        <v>1717</v>
      </c>
      <c r="B49" s="141" t="s">
        <v>1794</v>
      </c>
      <c r="C49" s="125" t="s">
        <v>1675</v>
      </c>
      <c r="D49" s="125" t="s">
        <v>1676</v>
      </c>
      <c r="E49" s="141" t="s">
        <v>213</v>
      </c>
      <c r="F49" s="125" t="s">
        <v>59</v>
      </c>
      <c r="G49" s="125" t="s">
        <v>1690</v>
      </c>
      <c r="H49" s="141" t="s">
        <v>81</v>
      </c>
      <c r="I49" s="141" t="s">
        <v>14</v>
      </c>
      <c r="J49" s="141"/>
      <c r="K49" s="141"/>
      <c r="L49" s="125"/>
      <c r="M49" s="143"/>
      <c r="N49" s="141"/>
      <c r="O49" s="125"/>
      <c r="P49" s="141"/>
      <c r="Q49" s="141"/>
      <c r="R49" s="125"/>
      <c r="S49" s="141"/>
      <c r="T49" s="141"/>
      <c r="U49" s="125"/>
      <c r="V49" s="141"/>
      <c r="W49" s="141"/>
      <c r="X49" s="125"/>
      <c r="Y49" s="141"/>
      <c r="Z49" s="149"/>
      <c r="AA49" s="149"/>
      <c r="AB49" s="149"/>
      <c r="AC49" s="149"/>
    </row>
    <row r="50" spans="1:29" ht="33.75">
      <c r="A50" s="141" t="s">
        <v>141</v>
      </c>
      <c r="B50" s="58" t="s">
        <v>1103</v>
      </c>
      <c r="C50" s="125" t="s">
        <v>142</v>
      </c>
      <c r="D50" s="125" t="s">
        <v>62</v>
      </c>
      <c r="E50" s="141" t="s">
        <v>10</v>
      </c>
      <c r="F50" s="125" t="s">
        <v>242</v>
      </c>
      <c r="G50" s="125" t="s">
        <v>130</v>
      </c>
      <c r="H50" s="141" t="s">
        <v>13</v>
      </c>
      <c r="I50" s="141" t="s">
        <v>14</v>
      </c>
      <c r="J50" s="141"/>
      <c r="K50" s="141" t="s">
        <v>709</v>
      </c>
      <c r="L50" s="125" t="s">
        <v>732</v>
      </c>
      <c r="M50" s="141">
        <v>97240</v>
      </c>
      <c r="N50" s="141" t="s">
        <v>711</v>
      </c>
      <c r="O50" s="125" t="s">
        <v>733</v>
      </c>
      <c r="P50" s="141">
        <v>0</v>
      </c>
      <c r="Q50" s="141"/>
      <c r="R50" s="125"/>
      <c r="S50" s="141"/>
      <c r="T50" s="141"/>
      <c r="U50" s="125"/>
      <c r="V50" s="141"/>
      <c r="W50" s="141"/>
      <c r="X50" s="125"/>
      <c r="Y50" s="141"/>
      <c r="Z50" s="149">
        <f>_xlfn.IFERROR(IF(#REF!=1,MID(#REF!,FIND("A",#REF!)+1,FIND("B",#REF!)-FIND("A",#REF!)-1),RIGHT(#REF!,1)),"")</f>
      </c>
      <c r="AA50" s="149">
        <f>TEXT(_xlfn.IFERROR(IF(#REF!=1,MID(#REF!,FIND("B",#REF!)+1,FIND("C",#REF!)-FIND("B",#REF!)-1),RIGHT(#REF!,LEN(#REF!)-FIND("B",#REF!))),""),"00")</f>
      </c>
      <c r="AB50" s="149">
        <f>TEXT(_xlfn.IFERROR(IF(#REF!=1,MID(#REF!,FIND("C",#REF!)+1,FIND("D",#REF!)-FIND("C",#REF!)-1),RIGHT(#REF!,LEN(#REF!)-FIND("C",#REF!))),""),"00")</f>
      </c>
      <c r="AC50" s="149">
        <f>TEXT(_xlfn.IFERROR(RIGHT(#REF!,LEN(#REF!)-FIND("D",#REF!)),""),"00")</f>
      </c>
    </row>
    <row r="51" spans="1:29" ht="33.75">
      <c r="A51" s="141" t="s">
        <v>143</v>
      </c>
      <c r="B51" s="58" t="s">
        <v>1104</v>
      </c>
      <c r="C51" s="125" t="s">
        <v>144</v>
      </c>
      <c r="D51" s="125" t="s">
        <v>62</v>
      </c>
      <c r="E51" s="141" t="s">
        <v>10</v>
      </c>
      <c r="F51" s="125" t="s">
        <v>242</v>
      </c>
      <c r="G51" s="125" t="s">
        <v>130</v>
      </c>
      <c r="H51" s="141" t="s">
        <v>13</v>
      </c>
      <c r="I51" s="141" t="s">
        <v>14</v>
      </c>
      <c r="J51" s="141"/>
      <c r="K51" s="141" t="s">
        <v>709</v>
      </c>
      <c r="L51" s="125" t="s">
        <v>732</v>
      </c>
      <c r="M51" s="141">
        <v>38306</v>
      </c>
      <c r="N51" s="141" t="s">
        <v>711</v>
      </c>
      <c r="O51" s="125" t="s">
        <v>733</v>
      </c>
      <c r="P51" s="141">
        <v>0</v>
      </c>
      <c r="Q51" s="141"/>
      <c r="R51" s="125"/>
      <c r="S51" s="141"/>
      <c r="T51" s="141"/>
      <c r="U51" s="125"/>
      <c r="V51" s="141"/>
      <c r="W51" s="141"/>
      <c r="X51" s="125"/>
      <c r="Y51" s="141"/>
      <c r="Z51" s="149">
        <f>_xlfn.IFERROR(IF(#REF!=1,MID(#REF!,FIND("A",#REF!)+1,FIND("B",#REF!)-FIND("A",#REF!)-1),RIGHT(#REF!,1)),"")</f>
      </c>
      <c r="AA51" s="149">
        <f>TEXT(_xlfn.IFERROR(IF(#REF!=1,MID(#REF!,FIND("B",#REF!)+1,FIND("C",#REF!)-FIND("B",#REF!)-1),RIGHT(#REF!,LEN(#REF!)-FIND("B",#REF!))),""),"00")</f>
      </c>
      <c r="AB51" s="149">
        <f>TEXT(_xlfn.IFERROR(IF(#REF!=1,MID(#REF!,FIND("C",#REF!)+1,FIND("D",#REF!)-FIND("C",#REF!)-1),RIGHT(#REF!,LEN(#REF!)-FIND("C",#REF!))),""),"00")</f>
      </c>
      <c r="AC51" s="149">
        <f>TEXT(_xlfn.IFERROR(RIGHT(#REF!,LEN(#REF!)-FIND("D",#REF!)),""),"00")</f>
      </c>
    </row>
    <row r="52" spans="1:29" ht="65.25" customHeight="1">
      <c r="A52" s="141" t="s">
        <v>145</v>
      </c>
      <c r="B52" s="58" t="s">
        <v>1105</v>
      </c>
      <c r="C52" s="125" t="s">
        <v>1597</v>
      </c>
      <c r="D52" s="125" t="s">
        <v>62</v>
      </c>
      <c r="E52" s="141" t="s">
        <v>10</v>
      </c>
      <c r="F52" s="125" t="s">
        <v>242</v>
      </c>
      <c r="G52" s="125" t="s">
        <v>130</v>
      </c>
      <c r="H52" s="141" t="s">
        <v>13</v>
      </c>
      <c r="I52" s="141" t="s">
        <v>14</v>
      </c>
      <c r="J52" s="141"/>
      <c r="K52" s="141" t="s">
        <v>709</v>
      </c>
      <c r="L52" s="125" t="s">
        <v>732</v>
      </c>
      <c r="M52" s="141">
        <v>70750</v>
      </c>
      <c r="N52" s="141" t="s">
        <v>711</v>
      </c>
      <c r="O52" s="125" t="s">
        <v>733</v>
      </c>
      <c r="P52" s="141">
        <v>0</v>
      </c>
      <c r="Q52" s="141"/>
      <c r="R52" s="125"/>
      <c r="S52" s="141"/>
      <c r="T52" s="141"/>
      <c r="U52" s="125"/>
      <c r="V52" s="141"/>
      <c r="W52" s="141"/>
      <c r="X52" s="125"/>
      <c r="Y52" s="141"/>
      <c r="Z52" s="149">
        <f>_xlfn.IFERROR(IF(#REF!=1,MID(#REF!,FIND("A",#REF!)+1,FIND("B",#REF!)-FIND("A",#REF!)-1),RIGHT(#REF!,1)),"")</f>
      </c>
      <c r="AA52" s="149">
        <f>TEXT(_xlfn.IFERROR(IF(#REF!=1,MID(#REF!,FIND("B",#REF!)+1,FIND("C",#REF!)-FIND("B",#REF!)-1),RIGHT(#REF!,LEN(#REF!)-FIND("B",#REF!))),""),"00")</f>
      </c>
      <c r="AB52" s="149">
        <f>TEXT(_xlfn.IFERROR(IF(#REF!=1,MID(#REF!,FIND("C",#REF!)+1,FIND("D",#REF!)-FIND("C",#REF!)-1),RIGHT(#REF!,LEN(#REF!)-FIND("C",#REF!))),""),"00")</f>
      </c>
      <c r="AC52" s="149">
        <f>TEXT(_xlfn.IFERROR(RIGHT(#REF!,LEN(#REF!)-FIND("D",#REF!)),""),"00")</f>
      </c>
    </row>
    <row r="53" spans="1:29" ht="89.25" customHeight="1">
      <c r="A53" s="141" t="s">
        <v>1598</v>
      </c>
      <c r="B53" s="58" t="s">
        <v>1599</v>
      </c>
      <c r="C53" s="111" t="s">
        <v>1600</v>
      </c>
      <c r="D53" s="125" t="s">
        <v>62</v>
      </c>
      <c r="E53" s="141" t="s">
        <v>10</v>
      </c>
      <c r="F53" s="125" t="s">
        <v>242</v>
      </c>
      <c r="G53" s="125" t="s">
        <v>130</v>
      </c>
      <c r="H53" s="141" t="s">
        <v>13</v>
      </c>
      <c r="I53" s="141" t="s">
        <v>14</v>
      </c>
      <c r="J53" s="144"/>
      <c r="K53" s="141" t="s">
        <v>709</v>
      </c>
      <c r="L53" s="125" t="s">
        <v>732</v>
      </c>
      <c r="M53" s="141">
        <v>7300</v>
      </c>
      <c r="N53" s="141" t="s">
        <v>711</v>
      </c>
      <c r="O53" s="125" t="s">
        <v>733</v>
      </c>
      <c r="P53" s="141">
        <v>0</v>
      </c>
      <c r="Q53" s="141"/>
      <c r="R53" s="125"/>
      <c r="S53" s="141"/>
      <c r="T53" s="141"/>
      <c r="U53" s="125"/>
      <c r="V53" s="141"/>
      <c r="W53" s="141"/>
      <c r="X53" s="125"/>
      <c r="Y53" s="141"/>
      <c r="Z53" s="149"/>
      <c r="AA53" s="149"/>
      <c r="AB53" s="149"/>
      <c r="AC53" s="149"/>
    </row>
    <row r="54" spans="1:29" ht="33.75">
      <c r="A54" s="110" t="s">
        <v>146</v>
      </c>
      <c r="B54" s="58" t="s">
        <v>1601</v>
      </c>
      <c r="C54" s="111" t="s">
        <v>1602</v>
      </c>
      <c r="D54" s="57" t="s">
        <v>62</v>
      </c>
      <c r="E54" s="57" t="s">
        <v>10</v>
      </c>
      <c r="F54" s="125" t="s">
        <v>242</v>
      </c>
      <c r="G54" s="125" t="s">
        <v>130</v>
      </c>
      <c r="H54" s="141" t="s">
        <v>13</v>
      </c>
      <c r="I54" s="141" t="s">
        <v>14</v>
      </c>
      <c r="J54" s="144"/>
      <c r="K54" s="141" t="s">
        <v>709</v>
      </c>
      <c r="L54" s="125" t="s">
        <v>732</v>
      </c>
      <c r="M54" s="141">
        <v>90750</v>
      </c>
      <c r="N54" s="141" t="s">
        <v>711</v>
      </c>
      <c r="O54" s="125" t="s">
        <v>733</v>
      </c>
      <c r="P54" s="141">
        <v>0</v>
      </c>
      <c r="Q54" s="141"/>
      <c r="R54" s="125"/>
      <c r="S54" s="141"/>
      <c r="T54" s="141"/>
      <c r="U54" s="125"/>
      <c r="V54" s="141"/>
      <c r="W54" s="141"/>
      <c r="X54" s="125"/>
      <c r="Y54" s="141"/>
      <c r="Z54" s="149">
        <f>_xlfn.IFERROR(IF(#REF!=1,MID(#REF!,FIND("A",#REF!)+1,FIND("B",#REF!)-FIND("A",#REF!)-1),RIGHT(#REF!,1)),"")</f>
      </c>
      <c r="AA54" s="149">
        <f>TEXT(_xlfn.IFERROR(IF(#REF!=1,MID(#REF!,FIND("B",#REF!)+1,FIND("C",#REF!)-FIND("B",#REF!)-1),RIGHT(#REF!,LEN(#REF!)-FIND("B",#REF!))),""),"00")</f>
      </c>
      <c r="AB54" s="149">
        <f>TEXT(_xlfn.IFERROR(IF(#REF!=1,MID(#REF!,FIND("C",#REF!)+1,FIND("D",#REF!)-FIND("C",#REF!)-1),RIGHT(#REF!,LEN(#REF!)-FIND("C",#REF!))),""),"00")</f>
      </c>
      <c r="AC54" s="149">
        <f>TEXT(_xlfn.IFERROR(RIGHT(#REF!,LEN(#REF!)-FIND("D",#REF!)),""),"00")</f>
      </c>
    </row>
    <row r="55" spans="1:29" ht="44.25" customHeight="1">
      <c r="A55" s="141" t="s">
        <v>147</v>
      </c>
      <c r="B55" s="58" t="s">
        <v>1106</v>
      </c>
      <c r="C55" s="125" t="s">
        <v>148</v>
      </c>
      <c r="D55" s="125" t="s">
        <v>9</v>
      </c>
      <c r="E55" s="141" t="s">
        <v>10</v>
      </c>
      <c r="F55" s="125" t="s">
        <v>608</v>
      </c>
      <c r="G55" s="125" t="s">
        <v>12</v>
      </c>
      <c r="H55" s="141" t="s">
        <v>13</v>
      </c>
      <c r="I55" s="141" t="s">
        <v>14</v>
      </c>
      <c r="J55" s="141"/>
      <c r="K55" s="141" t="s">
        <v>709</v>
      </c>
      <c r="L55" s="125" t="s">
        <v>722</v>
      </c>
      <c r="M55" s="141">
        <v>80676</v>
      </c>
      <c r="N55" s="141" t="s">
        <v>711</v>
      </c>
      <c r="O55" s="125" t="s">
        <v>712</v>
      </c>
      <c r="P55" s="141">
        <v>17.2</v>
      </c>
      <c r="Q55" s="141"/>
      <c r="R55" s="125"/>
      <c r="S55" s="141"/>
      <c r="T55" s="141"/>
      <c r="U55" s="125"/>
      <c r="V55" s="141"/>
      <c r="W55" s="141"/>
      <c r="X55" s="125"/>
      <c r="Y55" s="141"/>
      <c r="Z55" s="149">
        <f>_xlfn.IFERROR(IF(#REF!=1,MID(#REF!,FIND("A",#REF!)+1,FIND("B",#REF!)-FIND("A",#REF!)-1),RIGHT(#REF!,1)),"")</f>
      </c>
      <c r="AA55" s="149">
        <f>TEXT(_xlfn.IFERROR(IF(#REF!=1,MID(#REF!,FIND("B",#REF!)+1,FIND("C",#REF!)-FIND("B",#REF!)-1),RIGHT(#REF!,LEN(#REF!)-FIND("B",#REF!))),""),"00")</f>
      </c>
      <c r="AB55" s="149">
        <f>TEXT(_xlfn.IFERROR(IF(#REF!=1,MID(#REF!,FIND("C",#REF!)+1,FIND("D",#REF!)-FIND("C",#REF!)-1),RIGHT(#REF!,LEN(#REF!)-FIND("C",#REF!))),""),"00")</f>
      </c>
      <c r="AC55" s="149">
        <f>TEXT(_xlfn.IFERROR(RIGHT(#REF!,LEN(#REF!)-FIND("D",#REF!)),""),"00")</f>
      </c>
    </row>
    <row r="56" spans="1:29" ht="45.75" customHeight="1">
      <c r="A56" s="141" t="s">
        <v>149</v>
      </c>
      <c r="B56" s="58" t="s">
        <v>1107</v>
      </c>
      <c r="C56" s="125" t="s">
        <v>150</v>
      </c>
      <c r="D56" s="125" t="s">
        <v>9</v>
      </c>
      <c r="E56" s="141" t="s">
        <v>10</v>
      </c>
      <c r="F56" s="125" t="s">
        <v>608</v>
      </c>
      <c r="G56" s="125" t="s">
        <v>12</v>
      </c>
      <c r="H56" s="141" t="s">
        <v>13</v>
      </c>
      <c r="I56" s="141" t="s">
        <v>14</v>
      </c>
      <c r="J56" s="141"/>
      <c r="K56" s="141" t="s">
        <v>709</v>
      </c>
      <c r="L56" s="125" t="s">
        <v>722</v>
      </c>
      <c r="M56" s="141">
        <v>80676.239</v>
      </c>
      <c r="N56" s="141" t="s">
        <v>711</v>
      </c>
      <c r="O56" s="125" t="s">
        <v>712</v>
      </c>
      <c r="P56" s="141">
        <v>17.2</v>
      </c>
      <c r="Q56" s="141"/>
      <c r="R56" s="125"/>
      <c r="S56" s="141"/>
      <c r="T56" s="141"/>
      <c r="U56" s="125"/>
      <c r="V56" s="141"/>
      <c r="W56" s="141"/>
      <c r="X56" s="125"/>
      <c r="Y56" s="141"/>
      <c r="Z56" s="149">
        <f>_xlfn.IFERROR(IF(#REF!=1,MID(#REF!,FIND("A",#REF!)+1,FIND("B",#REF!)-FIND("A",#REF!)-1),RIGHT(#REF!,1)),"")</f>
      </c>
      <c r="AA56" s="149">
        <f>TEXT(_xlfn.IFERROR(IF(#REF!=1,MID(#REF!,FIND("B",#REF!)+1,FIND("C",#REF!)-FIND("B",#REF!)-1),RIGHT(#REF!,LEN(#REF!)-FIND("B",#REF!))),""),"00")</f>
      </c>
      <c r="AB56" s="149">
        <f>TEXT(_xlfn.IFERROR(IF(#REF!=1,MID(#REF!,FIND("C",#REF!)+1,FIND("D",#REF!)-FIND("C",#REF!)-1),RIGHT(#REF!,LEN(#REF!)-FIND("C",#REF!))),""),"00")</f>
      </c>
      <c r="AC56" s="149">
        <f>TEXT(_xlfn.IFERROR(RIGHT(#REF!,LEN(#REF!)-FIND("D",#REF!)),""),"00")</f>
      </c>
    </row>
    <row r="57" spans="1:29" ht="55.5" customHeight="1">
      <c r="A57" s="141" t="s">
        <v>151</v>
      </c>
      <c r="B57" s="58" t="s">
        <v>1108</v>
      </c>
      <c r="C57" s="125" t="s">
        <v>152</v>
      </c>
      <c r="D57" s="125" t="s">
        <v>9</v>
      </c>
      <c r="E57" s="141" t="s">
        <v>10</v>
      </c>
      <c r="F57" s="125" t="s">
        <v>608</v>
      </c>
      <c r="G57" s="125" t="s">
        <v>12</v>
      </c>
      <c r="H57" s="141" t="s">
        <v>13</v>
      </c>
      <c r="I57" s="141" t="s">
        <v>14</v>
      </c>
      <c r="J57" s="141"/>
      <c r="K57" s="141" t="s">
        <v>709</v>
      </c>
      <c r="L57" s="125" t="s">
        <v>722</v>
      </c>
      <c r="M57" s="141">
        <v>35826</v>
      </c>
      <c r="N57" s="141" t="s">
        <v>711</v>
      </c>
      <c r="O57" s="125" t="s">
        <v>712</v>
      </c>
      <c r="P57" s="141">
        <v>18</v>
      </c>
      <c r="Q57" s="141"/>
      <c r="R57" s="125"/>
      <c r="S57" s="141"/>
      <c r="T57" s="141"/>
      <c r="U57" s="125"/>
      <c r="V57" s="141"/>
      <c r="W57" s="141"/>
      <c r="X57" s="125"/>
      <c r="Y57" s="141"/>
      <c r="Z57" s="149">
        <f>_xlfn.IFERROR(IF(#REF!=1,MID(#REF!,FIND("A",#REF!)+1,FIND("B",#REF!)-FIND("A",#REF!)-1),RIGHT(#REF!,1)),"")</f>
      </c>
      <c r="AA57" s="149">
        <f>TEXT(_xlfn.IFERROR(IF(#REF!=1,MID(#REF!,FIND("B",#REF!)+1,FIND("C",#REF!)-FIND("B",#REF!)-1),RIGHT(#REF!,LEN(#REF!)-FIND("B",#REF!))),""),"00")</f>
      </c>
      <c r="AB57" s="149">
        <f>TEXT(_xlfn.IFERROR(IF(#REF!=1,MID(#REF!,FIND("C",#REF!)+1,FIND("D",#REF!)-FIND("C",#REF!)-1),RIGHT(#REF!,LEN(#REF!)-FIND("C",#REF!))),""),"00")</f>
      </c>
      <c r="AC57" s="149">
        <f>TEXT(_xlfn.IFERROR(RIGHT(#REF!,LEN(#REF!)-FIND("D",#REF!)),""),"00")</f>
      </c>
    </row>
    <row r="58" spans="1:29" ht="55.5" customHeight="1">
      <c r="A58" s="141" t="s">
        <v>153</v>
      </c>
      <c r="B58" s="141" t="s">
        <v>1109</v>
      </c>
      <c r="C58" s="125" t="s">
        <v>734</v>
      </c>
      <c r="D58" s="125" t="s">
        <v>21</v>
      </c>
      <c r="E58" s="141" t="s">
        <v>10</v>
      </c>
      <c r="F58" s="125" t="s">
        <v>234</v>
      </c>
      <c r="G58" s="125" t="s">
        <v>12</v>
      </c>
      <c r="H58" s="141" t="s">
        <v>13</v>
      </c>
      <c r="I58" s="141" t="s">
        <v>14</v>
      </c>
      <c r="J58" s="141"/>
      <c r="K58" s="141" t="s">
        <v>709</v>
      </c>
      <c r="L58" s="125" t="s">
        <v>710</v>
      </c>
      <c r="M58" s="141" t="s">
        <v>1607</v>
      </c>
      <c r="N58" s="141" t="s">
        <v>711</v>
      </c>
      <c r="O58" s="125" t="s">
        <v>713</v>
      </c>
      <c r="P58" s="141">
        <v>36</v>
      </c>
      <c r="Q58" s="141"/>
      <c r="R58" s="125"/>
      <c r="S58" s="141"/>
      <c r="T58" s="141"/>
      <c r="U58" s="125"/>
      <c r="V58" s="141"/>
      <c r="W58" s="141"/>
      <c r="X58" s="125"/>
      <c r="Y58" s="141"/>
      <c r="Z58" s="149">
        <f>_xlfn.IFERROR(IF(#REF!=1,MID(#REF!,FIND("A",#REF!)+1,FIND("B",#REF!)-FIND("A",#REF!)-1),RIGHT(#REF!,1)),"")</f>
      </c>
      <c r="AA58" s="149">
        <f>TEXT(_xlfn.IFERROR(IF(#REF!=1,MID(#REF!,FIND("B",#REF!)+1,FIND("C",#REF!)-FIND("B",#REF!)-1),RIGHT(#REF!,LEN(#REF!)-FIND("B",#REF!))),""),"00")</f>
      </c>
      <c r="AB58" s="149">
        <f>TEXT(_xlfn.IFERROR(IF(#REF!=1,MID(#REF!,FIND("C",#REF!)+1,FIND("D",#REF!)-FIND("C",#REF!)-1),RIGHT(#REF!,LEN(#REF!)-FIND("C",#REF!))),""),"00")</f>
      </c>
      <c r="AC58" s="149">
        <f>TEXT(_xlfn.IFERROR(RIGHT(#REF!,LEN(#REF!)-FIND("D",#REF!)),""),"00")</f>
      </c>
    </row>
    <row r="59" spans="1:29" ht="81" customHeight="1">
      <c r="A59" s="141" t="s">
        <v>155</v>
      </c>
      <c r="B59" s="141" t="s">
        <v>1110</v>
      </c>
      <c r="C59" s="125" t="s">
        <v>156</v>
      </c>
      <c r="D59" s="125" t="s">
        <v>21</v>
      </c>
      <c r="E59" s="141" t="s">
        <v>10</v>
      </c>
      <c r="F59" s="125" t="s">
        <v>234</v>
      </c>
      <c r="G59" s="125" t="s">
        <v>12</v>
      </c>
      <c r="H59" s="141" t="s">
        <v>13</v>
      </c>
      <c r="I59" s="141" t="s">
        <v>14</v>
      </c>
      <c r="J59" s="141"/>
      <c r="K59" s="141" t="s">
        <v>709</v>
      </c>
      <c r="L59" s="125" t="s">
        <v>710</v>
      </c>
      <c r="M59" s="141">
        <v>98529.5</v>
      </c>
      <c r="N59" s="141" t="s">
        <v>711</v>
      </c>
      <c r="O59" s="125" t="s">
        <v>713</v>
      </c>
      <c r="P59" s="141">
        <v>238.5</v>
      </c>
      <c r="Q59" s="141"/>
      <c r="R59" s="125"/>
      <c r="S59" s="141"/>
      <c r="T59" s="141"/>
      <c r="U59" s="125"/>
      <c r="V59" s="141"/>
      <c r="W59" s="141"/>
      <c r="X59" s="125"/>
      <c r="Y59" s="141"/>
      <c r="Z59" s="149">
        <f>_xlfn.IFERROR(IF(#REF!=1,MID(#REF!,FIND("A",#REF!)+1,FIND("B",#REF!)-FIND("A",#REF!)-1),RIGHT(#REF!,1)),"")</f>
      </c>
      <c r="AA59" s="149">
        <f>TEXT(_xlfn.IFERROR(IF(#REF!=1,MID(#REF!,FIND("B",#REF!)+1,FIND("C",#REF!)-FIND("B",#REF!)-1),RIGHT(#REF!,LEN(#REF!)-FIND("B",#REF!))),""),"00")</f>
      </c>
      <c r="AB59" s="149">
        <f>TEXT(_xlfn.IFERROR(IF(#REF!=1,MID(#REF!,FIND("C",#REF!)+1,FIND("D",#REF!)-FIND("C",#REF!)-1),RIGHT(#REF!,LEN(#REF!)-FIND("C",#REF!))),""),"00")</f>
      </c>
      <c r="AC59" s="149">
        <f>TEXT(_xlfn.IFERROR(RIGHT(#REF!,LEN(#REF!)-FIND("D",#REF!)),""),"00")</f>
      </c>
    </row>
    <row r="60" spans="1:29" ht="55.5" customHeight="1">
      <c r="A60" s="141" t="s">
        <v>157</v>
      </c>
      <c r="B60" s="141" t="s">
        <v>1111</v>
      </c>
      <c r="C60" s="125" t="s">
        <v>1433</v>
      </c>
      <c r="D60" s="125" t="s">
        <v>21</v>
      </c>
      <c r="E60" s="141" t="s">
        <v>10</v>
      </c>
      <c r="F60" s="125" t="s">
        <v>234</v>
      </c>
      <c r="G60" s="125" t="s">
        <v>12</v>
      </c>
      <c r="H60" s="141" t="s">
        <v>13</v>
      </c>
      <c r="I60" s="141" t="s">
        <v>14</v>
      </c>
      <c r="J60" s="141"/>
      <c r="K60" s="141" t="s">
        <v>709</v>
      </c>
      <c r="L60" s="125" t="s">
        <v>710</v>
      </c>
      <c r="M60" s="141">
        <v>16313</v>
      </c>
      <c r="N60" s="141"/>
      <c r="O60" s="125"/>
      <c r="P60" s="141"/>
      <c r="Q60" s="141"/>
      <c r="R60" s="125"/>
      <c r="S60" s="141"/>
      <c r="T60" s="141"/>
      <c r="U60" s="125"/>
      <c r="V60" s="141"/>
      <c r="W60" s="141"/>
      <c r="X60" s="125"/>
      <c r="Y60" s="141"/>
      <c r="Z60" s="149">
        <f>_xlfn.IFERROR(IF(#REF!=1,MID(#REF!,FIND("A",#REF!)+1,FIND("B",#REF!)-FIND("A",#REF!)-1),RIGHT(#REF!,1)),"")</f>
      </c>
      <c r="AA60" s="149">
        <f>TEXT(_xlfn.IFERROR(IF(#REF!=1,MID(#REF!,FIND("B",#REF!)+1,FIND("C",#REF!)-FIND("B",#REF!)-1),RIGHT(#REF!,LEN(#REF!)-FIND("B",#REF!))),""),"00")</f>
      </c>
      <c r="AB60" s="149">
        <f>TEXT(_xlfn.IFERROR(IF(#REF!=1,MID(#REF!,FIND("C",#REF!)+1,FIND("D",#REF!)-FIND("C",#REF!)-1),RIGHT(#REF!,LEN(#REF!)-FIND("C",#REF!))),""),"00")</f>
      </c>
      <c r="AC60" s="149">
        <f>TEXT(_xlfn.IFERROR(RIGHT(#REF!,LEN(#REF!)-FIND("D",#REF!)),""),"00")</f>
      </c>
    </row>
    <row r="61" spans="1:29" ht="67.5">
      <c r="A61" s="141" t="s">
        <v>872</v>
      </c>
      <c r="B61" s="141" t="s">
        <v>1113</v>
      </c>
      <c r="C61" s="111" t="s">
        <v>873</v>
      </c>
      <c r="D61" s="125" t="s">
        <v>21</v>
      </c>
      <c r="E61" s="141" t="s">
        <v>604</v>
      </c>
      <c r="F61" s="125" t="s">
        <v>234</v>
      </c>
      <c r="G61" s="125" t="s">
        <v>606</v>
      </c>
      <c r="H61" s="141" t="s">
        <v>605</v>
      </c>
      <c r="I61" s="141"/>
      <c r="J61" s="141"/>
      <c r="K61" s="111" t="s">
        <v>1034</v>
      </c>
      <c r="L61" s="125" t="s">
        <v>859</v>
      </c>
      <c r="M61" s="141">
        <v>1</v>
      </c>
      <c r="N61" s="111" t="s">
        <v>1035</v>
      </c>
      <c r="O61" s="125" t="s">
        <v>860</v>
      </c>
      <c r="P61" s="141">
        <v>483</v>
      </c>
      <c r="Q61" s="111" t="s">
        <v>1036</v>
      </c>
      <c r="R61" s="125" t="s">
        <v>861</v>
      </c>
      <c r="S61" s="141">
        <v>1</v>
      </c>
      <c r="T61" s="141"/>
      <c r="U61" s="125"/>
      <c r="V61" s="141"/>
      <c r="W61" s="141"/>
      <c r="X61" s="125"/>
      <c r="Y61" s="141"/>
      <c r="Z61" s="149"/>
      <c r="AA61" s="149"/>
      <c r="AB61" s="149"/>
      <c r="AC61" s="149"/>
    </row>
    <row r="62" spans="1:29" ht="67.5">
      <c r="A62" s="141" t="s">
        <v>890</v>
      </c>
      <c r="B62" s="141" t="s">
        <v>1114</v>
      </c>
      <c r="C62" s="111" t="s">
        <v>891</v>
      </c>
      <c r="D62" s="125" t="s">
        <v>21</v>
      </c>
      <c r="E62" s="141" t="s">
        <v>604</v>
      </c>
      <c r="F62" s="125" t="s">
        <v>234</v>
      </c>
      <c r="G62" s="125" t="s">
        <v>606</v>
      </c>
      <c r="H62" s="141" t="s">
        <v>605</v>
      </c>
      <c r="I62" s="141"/>
      <c r="J62" s="141" t="s">
        <v>626</v>
      </c>
      <c r="K62" s="111" t="s">
        <v>1034</v>
      </c>
      <c r="L62" s="125" t="s">
        <v>859</v>
      </c>
      <c r="M62" s="141">
        <v>1</v>
      </c>
      <c r="N62" s="111" t="s">
        <v>1035</v>
      </c>
      <c r="O62" s="125" t="s">
        <v>860</v>
      </c>
      <c r="P62" s="141">
        <v>503</v>
      </c>
      <c r="Q62" s="111" t="s">
        <v>1036</v>
      </c>
      <c r="R62" s="125" t="s">
        <v>861</v>
      </c>
      <c r="S62" s="141">
        <v>1</v>
      </c>
      <c r="T62" s="141"/>
      <c r="U62" s="125"/>
      <c r="V62" s="141"/>
      <c r="W62" s="141"/>
      <c r="X62" s="125"/>
      <c r="Y62" s="141"/>
      <c r="Z62" s="149"/>
      <c r="AA62" s="149"/>
      <c r="AB62" s="149"/>
      <c r="AC62" s="149"/>
    </row>
    <row r="63" spans="1:29" ht="67.5">
      <c r="A63" s="141" t="s">
        <v>892</v>
      </c>
      <c r="B63" s="141" t="s">
        <v>1115</v>
      </c>
      <c r="C63" s="111" t="s">
        <v>893</v>
      </c>
      <c r="D63" s="125" t="s">
        <v>21</v>
      </c>
      <c r="E63" s="141" t="s">
        <v>604</v>
      </c>
      <c r="F63" s="125" t="s">
        <v>234</v>
      </c>
      <c r="G63" s="125" t="s">
        <v>606</v>
      </c>
      <c r="H63" s="141" t="s">
        <v>605</v>
      </c>
      <c r="I63" s="141"/>
      <c r="J63" s="141"/>
      <c r="K63" s="111" t="s">
        <v>1034</v>
      </c>
      <c r="L63" s="125" t="s">
        <v>859</v>
      </c>
      <c r="M63" s="141">
        <v>1</v>
      </c>
      <c r="N63" s="111" t="s">
        <v>1035</v>
      </c>
      <c r="O63" s="125" t="s">
        <v>860</v>
      </c>
      <c r="P63" s="141">
        <v>452</v>
      </c>
      <c r="Q63" s="111" t="s">
        <v>1036</v>
      </c>
      <c r="R63" s="125" t="s">
        <v>861</v>
      </c>
      <c r="S63" s="141">
        <v>1</v>
      </c>
      <c r="T63" s="141"/>
      <c r="U63" s="125"/>
      <c r="V63" s="141"/>
      <c r="W63" s="141"/>
      <c r="X63" s="125"/>
      <c r="Y63" s="141"/>
      <c r="Z63" s="149"/>
      <c r="AA63" s="149"/>
      <c r="AB63" s="149"/>
      <c r="AC63" s="149"/>
    </row>
    <row r="64" spans="1:29" ht="67.5">
      <c r="A64" s="141" t="s">
        <v>894</v>
      </c>
      <c r="B64" s="141" t="s">
        <v>1116</v>
      </c>
      <c r="C64" s="111" t="s">
        <v>895</v>
      </c>
      <c r="D64" s="125" t="s">
        <v>21</v>
      </c>
      <c r="E64" s="141" t="s">
        <v>604</v>
      </c>
      <c r="F64" s="125" t="s">
        <v>234</v>
      </c>
      <c r="G64" s="125" t="s">
        <v>606</v>
      </c>
      <c r="H64" s="141" t="s">
        <v>605</v>
      </c>
      <c r="I64" s="141"/>
      <c r="J64" s="141"/>
      <c r="K64" s="111" t="s">
        <v>1034</v>
      </c>
      <c r="L64" s="125" t="s">
        <v>859</v>
      </c>
      <c r="M64" s="141">
        <v>1</v>
      </c>
      <c r="N64" s="111" t="s">
        <v>1035</v>
      </c>
      <c r="O64" s="125" t="s">
        <v>860</v>
      </c>
      <c r="P64" s="141">
        <v>507</v>
      </c>
      <c r="Q64" s="111" t="s">
        <v>1036</v>
      </c>
      <c r="R64" s="125" t="s">
        <v>861</v>
      </c>
      <c r="S64" s="141">
        <v>1</v>
      </c>
      <c r="T64" s="141"/>
      <c r="U64" s="125"/>
      <c r="V64" s="141"/>
      <c r="W64" s="141"/>
      <c r="X64" s="125"/>
      <c r="Y64" s="141"/>
      <c r="Z64" s="149"/>
      <c r="AA64" s="149"/>
      <c r="AB64" s="149"/>
      <c r="AC64" s="149"/>
    </row>
    <row r="65" spans="1:29" ht="67.5">
      <c r="A65" s="141" t="s">
        <v>896</v>
      </c>
      <c r="B65" s="141" t="s">
        <v>1117</v>
      </c>
      <c r="C65" s="111" t="s">
        <v>897</v>
      </c>
      <c r="D65" s="125" t="s">
        <v>21</v>
      </c>
      <c r="E65" s="141" t="s">
        <v>604</v>
      </c>
      <c r="F65" s="125" t="s">
        <v>234</v>
      </c>
      <c r="G65" s="125" t="s">
        <v>606</v>
      </c>
      <c r="H65" s="141" t="s">
        <v>605</v>
      </c>
      <c r="I65" s="141"/>
      <c r="J65" s="141"/>
      <c r="K65" s="111" t="s">
        <v>1034</v>
      </c>
      <c r="L65" s="125" t="s">
        <v>859</v>
      </c>
      <c r="M65" s="141">
        <v>1</v>
      </c>
      <c r="N65" s="111" t="s">
        <v>1035</v>
      </c>
      <c r="O65" s="125" t="s">
        <v>860</v>
      </c>
      <c r="P65" s="141">
        <v>415</v>
      </c>
      <c r="Q65" s="111" t="s">
        <v>1036</v>
      </c>
      <c r="R65" s="125" t="s">
        <v>861</v>
      </c>
      <c r="S65" s="141">
        <v>1</v>
      </c>
      <c r="T65" s="141"/>
      <c r="U65" s="125"/>
      <c r="V65" s="141"/>
      <c r="W65" s="141"/>
      <c r="X65" s="125"/>
      <c r="Y65" s="141"/>
      <c r="Z65" s="149"/>
      <c r="AA65" s="149"/>
      <c r="AB65" s="149"/>
      <c r="AC65" s="149"/>
    </row>
    <row r="66" spans="1:29" ht="67.5">
      <c r="A66" s="141" t="s">
        <v>926</v>
      </c>
      <c r="B66" s="141" t="s">
        <v>1118</v>
      </c>
      <c r="C66" s="111" t="s">
        <v>927</v>
      </c>
      <c r="D66" s="125" t="s">
        <v>50</v>
      </c>
      <c r="E66" s="141" t="s">
        <v>604</v>
      </c>
      <c r="F66" s="125" t="s">
        <v>612</v>
      </c>
      <c r="G66" s="125" t="s">
        <v>606</v>
      </c>
      <c r="H66" s="141" t="s">
        <v>605</v>
      </c>
      <c r="I66" s="141"/>
      <c r="J66" s="141"/>
      <c r="K66" s="111" t="s">
        <v>1034</v>
      </c>
      <c r="L66" s="125" t="s">
        <v>859</v>
      </c>
      <c r="M66" s="141">
        <v>1</v>
      </c>
      <c r="N66" s="111" t="s">
        <v>1035</v>
      </c>
      <c r="O66" s="125" t="s">
        <v>860</v>
      </c>
      <c r="P66" s="141">
        <v>653</v>
      </c>
      <c r="Q66" s="111" t="s">
        <v>1036</v>
      </c>
      <c r="R66" s="125" t="s">
        <v>861</v>
      </c>
      <c r="S66" s="141">
        <v>1</v>
      </c>
      <c r="T66" s="141"/>
      <c r="U66" s="125"/>
      <c r="V66" s="141"/>
      <c r="W66" s="141"/>
      <c r="X66" s="125"/>
      <c r="Y66" s="141"/>
      <c r="Z66" s="149"/>
      <c r="AA66" s="149"/>
      <c r="AB66" s="149"/>
      <c r="AC66" s="149"/>
    </row>
    <row r="67" spans="1:29" ht="61.5" customHeight="1">
      <c r="A67" s="141" t="s">
        <v>1718</v>
      </c>
      <c r="B67" s="141" t="s">
        <v>1736</v>
      </c>
      <c r="C67" s="111" t="s">
        <v>1668</v>
      </c>
      <c r="D67" s="125" t="s">
        <v>1682</v>
      </c>
      <c r="E67" s="141" t="s">
        <v>213</v>
      </c>
      <c r="F67" s="125" t="s">
        <v>817</v>
      </c>
      <c r="G67" s="125" t="s">
        <v>1735</v>
      </c>
      <c r="H67" s="141" t="s">
        <v>81</v>
      </c>
      <c r="I67" s="141"/>
      <c r="J67" s="141"/>
      <c r="K67" s="111"/>
      <c r="L67" s="125"/>
      <c r="M67" s="141"/>
      <c r="N67" s="111"/>
      <c r="O67" s="125"/>
      <c r="P67" s="141"/>
      <c r="Q67" s="111"/>
      <c r="R67" s="125"/>
      <c r="S67" s="141"/>
      <c r="T67" s="141"/>
      <c r="U67" s="125"/>
      <c r="V67" s="141"/>
      <c r="W67" s="141"/>
      <c r="X67" s="125"/>
      <c r="Y67" s="141"/>
      <c r="Z67" s="149"/>
      <c r="AA67" s="149"/>
      <c r="AB67" s="149"/>
      <c r="AC67" s="149"/>
    </row>
    <row r="68" spans="1:29" ht="22.5">
      <c r="A68" s="141" t="s">
        <v>158</v>
      </c>
      <c r="B68" s="141"/>
      <c r="C68" s="125" t="s">
        <v>619</v>
      </c>
      <c r="D68" s="125"/>
      <c r="E68" s="141"/>
      <c r="F68" s="125"/>
      <c r="G68" s="125"/>
      <c r="H68" s="141"/>
      <c r="I68" s="141"/>
      <c r="J68" s="141"/>
      <c r="K68" s="141"/>
      <c r="L68" s="125"/>
      <c r="M68" s="141"/>
      <c r="N68" s="141"/>
      <c r="O68" s="125"/>
      <c r="P68" s="141"/>
      <c r="Q68" s="141"/>
      <c r="R68" s="125"/>
      <c r="S68" s="141"/>
      <c r="T68" s="141"/>
      <c r="U68" s="125"/>
      <c r="V68" s="141"/>
      <c r="W68" s="141"/>
      <c r="X68" s="125"/>
      <c r="Y68" s="141"/>
      <c r="Z68" s="149">
        <f>_xlfn.IFERROR(IF(#REF!=1,MID(#REF!,FIND("A",#REF!)+1,FIND("B",#REF!)-FIND("A",#REF!)-1),RIGHT(#REF!,1)),"")</f>
      </c>
      <c r="AA68" s="149">
        <f>TEXT(_xlfn.IFERROR(IF(#REF!=1,MID(#REF!,FIND("B",#REF!)+1,FIND("C",#REF!)-FIND("B",#REF!)-1),RIGHT(#REF!,LEN(#REF!)-FIND("B",#REF!))),""),"00")</f>
      </c>
      <c r="AB68" s="149">
        <f>TEXT(_xlfn.IFERROR(IF(#REF!=1,MID(#REF!,FIND("C",#REF!)+1,FIND("D",#REF!)-FIND("C",#REF!)-1),RIGHT(#REF!,LEN(#REF!)-FIND("C",#REF!))),""),"00")</f>
      </c>
      <c r="AC68" s="149">
        <f>TEXT(_xlfn.IFERROR(RIGHT(#REF!,LEN(#REF!)-FIND("D",#REF!)),""),"00")</f>
      </c>
    </row>
    <row r="69" spans="1:29" ht="45">
      <c r="A69" s="141" t="s">
        <v>160</v>
      </c>
      <c r="B69" s="141" t="s">
        <v>1119</v>
      </c>
      <c r="C69" s="125" t="s">
        <v>161</v>
      </c>
      <c r="D69" s="125" t="s">
        <v>40</v>
      </c>
      <c r="E69" s="141" t="s">
        <v>10</v>
      </c>
      <c r="F69" s="125" t="s">
        <v>611</v>
      </c>
      <c r="G69" s="125" t="s">
        <v>119</v>
      </c>
      <c r="H69" s="141" t="s">
        <v>13</v>
      </c>
      <c r="I69" s="141" t="s">
        <v>14</v>
      </c>
      <c r="J69" s="141"/>
      <c r="K69" s="141" t="s">
        <v>724</v>
      </c>
      <c r="L69" s="125" t="s">
        <v>725</v>
      </c>
      <c r="M69" s="141">
        <v>11681</v>
      </c>
      <c r="N69" s="141"/>
      <c r="O69" s="125"/>
      <c r="P69" s="141"/>
      <c r="Q69" s="141"/>
      <c r="R69" s="125"/>
      <c r="S69" s="141"/>
      <c r="T69" s="141"/>
      <c r="U69" s="125"/>
      <c r="V69" s="141"/>
      <c r="W69" s="141"/>
      <c r="X69" s="125"/>
      <c r="Y69" s="141"/>
      <c r="Z69" s="149">
        <f>_xlfn.IFERROR(IF(#REF!=1,MID(#REF!,FIND("A",#REF!)+1,FIND("B",#REF!)-FIND("A",#REF!)-1),RIGHT(#REF!,1)),"")</f>
      </c>
      <c r="AA69" s="149">
        <f>TEXT(_xlfn.IFERROR(IF(#REF!=1,MID(#REF!,FIND("B",#REF!)+1,FIND("C",#REF!)-FIND("B",#REF!)-1),RIGHT(#REF!,LEN(#REF!)-FIND("B",#REF!))),""),"00")</f>
      </c>
      <c r="AB69" s="149">
        <f>TEXT(_xlfn.IFERROR(IF(#REF!=1,MID(#REF!,FIND("C",#REF!)+1,FIND("D",#REF!)-FIND("C",#REF!)-1),RIGHT(#REF!,LEN(#REF!)-FIND("C",#REF!))),""),"00")</f>
      </c>
      <c r="AC69" s="149">
        <f>TEXT(_xlfn.IFERROR(RIGHT(#REF!,LEN(#REF!)-FIND("D",#REF!)),""),"00")</f>
      </c>
    </row>
    <row r="70" spans="1:29" ht="56.25">
      <c r="A70" s="141" t="s">
        <v>163</v>
      </c>
      <c r="B70" s="141" t="s">
        <v>1120</v>
      </c>
      <c r="C70" s="125" t="s">
        <v>1692</v>
      </c>
      <c r="D70" s="125" t="s">
        <v>40</v>
      </c>
      <c r="E70" s="141" t="s">
        <v>10</v>
      </c>
      <c r="F70" s="125" t="s">
        <v>611</v>
      </c>
      <c r="G70" s="125" t="s">
        <v>119</v>
      </c>
      <c r="H70" s="141" t="s">
        <v>13</v>
      </c>
      <c r="I70" s="141" t="s">
        <v>14</v>
      </c>
      <c r="J70" s="141"/>
      <c r="K70" s="141" t="s">
        <v>724</v>
      </c>
      <c r="L70" s="125" t="s">
        <v>725</v>
      </c>
      <c r="M70" s="141">
        <v>53035</v>
      </c>
      <c r="N70" s="141"/>
      <c r="O70" s="125"/>
      <c r="P70" s="141"/>
      <c r="Q70" s="141"/>
      <c r="R70" s="125"/>
      <c r="S70" s="141"/>
      <c r="T70" s="141"/>
      <c r="U70" s="125"/>
      <c r="V70" s="141"/>
      <c r="W70" s="141"/>
      <c r="X70" s="125"/>
      <c r="Y70" s="141"/>
      <c r="Z70" s="149">
        <f>_xlfn.IFERROR(IF(#REF!=1,MID(#REF!,FIND("A",#REF!)+1,FIND("B",#REF!)-FIND("A",#REF!)-1),RIGHT(#REF!,1)),"")</f>
      </c>
      <c r="AA70" s="149">
        <f>TEXT(_xlfn.IFERROR(IF(#REF!=1,MID(#REF!,FIND("B",#REF!)+1,FIND("C",#REF!)-FIND("B",#REF!)-1),RIGHT(#REF!,LEN(#REF!)-FIND("B",#REF!))),""),"00")</f>
      </c>
      <c r="AB70" s="149">
        <f>TEXT(_xlfn.IFERROR(IF(#REF!=1,MID(#REF!,FIND("C",#REF!)+1,FIND("D",#REF!)-FIND("C",#REF!)-1),RIGHT(#REF!,LEN(#REF!)-FIND("C",#REF!))),""),"00")</f>
      </c>
      <c r="AC70" s="149">
        <f>TEXT(_xlfn.IFERROR(RIGHT(#REF!,LEN(#REF!)-FIND("D",#REF!)),""),"00")</f>
      </c>
    </row>
    <row r="71" spans="1:29" ht="45">
      <c r="A71" s="141" t="s">
        <v>164</v>
      </c>
      <c r="B71" s="141" t="s">
        <v>1121</v>
      </c>
      <c r="C71" s="125" t="s">
        <v>165</v>
      </c>
      <c r="D71" s="125" t="s">
        <v>58</v>
      </c>
      <c r="E71" s="141" t="s">
        <v>10</v>
      </c>
      <c r="F71" s="125" t="s">
        <v>614</v>
      </c>
      <c r="G71" s="125" t="s">
        <v>119</v>
      </c>
      <c r="H71" s="141" t="s">
        <v>13</v>
      </c>
      <c r="I71" s="141" t="s">
        <v>735</v>
      </c>
      <c r="J71" s="141"/>
      <c r="K71" s="141" t="s">
        <v>724</v>
      </c>
      <c r="L71" s="125" t="s">
        <v>736</v>
      </c>
      <c r="M71" s="141">
        <v>0</v>
      </c>
      <c r="N71" s="141" t="s">
        <v>726</v>
      </c>
      <c r="O71" s="125" t="s">
        <v>737</v>
      </c>
      <c r="P71" s="141">
        <v>2816.83</v>
      </c>
      <c r="Q71" s="141"/>
      <c r="R71" s="125"/>
      <c r="S71" s="141"/>
      <c r="T71" s="141"/>
      <c r="U71" s="125"/>
      <c r="V71" s="141"/>
      <c r="W71" s="141"/>
      <c r="X71" s="125"/>
      <c r="Y71" s="141"/>
      <c r="Z71" s="149">
        <f>_xlfn.IFERROR(IF(#REF!=1,MID(#REF!,FIND("A",#REF!)+1,FIND("B",#REF!)-FIND("A",#REF!)-1),RIGHT(#REF!,1)),"")</f>
      </c>
      <c r="AA71" s="149">
        <f>TEXT(_xlfn.IFERROR(IF(#REF!=1,MID(#REF!,FIND("B",#REF!)+1,FIND("C",#REF!)-FIND("B",#REF!)-1),RIGHT(#REF!,LEN(#REF!)-FIND("B",#REF!))),""),"00")</f>
      </c>
      <c r="AB71" s="149">
        <f>TEXT(_xlfn.IFERROR(IF(#REF!=1,MID(#REF!,FIND("C",#REF!)+1,FIND("D",#REF!)-FIND("C",#REF!)-1),RIGHT(#REF!,LEN(#REF!)-FIND("C",#REF!))),""),"00")</f>
      </c>
      <c r="AC71" s="149">
        <f>TEXT(_xlfn.IFERROR(RIGHT(#REF!,LEN(#REF!)-FIND("D",#REF!)),""),"00")</f>
      </c>
    </row>
    <row r="72" spans="1:29" ht="45">
      <c r="A72" s="141" t="s">
        <v>166</v>
      </c>
      <c r="B72" s="141" t="s">
        <v>1122</v>
      </c>
      <c r="C72" s="125" t="s">
        <v>167</v>
      </c>
      <c r="D72" s="125" t="s">
        <v>58</v>
      </c>
      <c r="E72" s="141" t="s">
        <v>10</v>
      </c>
      <c r="F72" s="125" t="s">
        <v>614</v>
      </c>
      <c r="G72" s="125" t="s">
        <v>119</v>
      </c>
      <c r="H72" s="141" t="s">
        <v>13</v>
      </c>
      <c r="I72" s="141" t="s">
        <v>735</v>
      </c>
      <c r="J72" s="141"/>
      <c r="K72" s="141" t="s">
        <v>724</v>
      </c>
      <c r="L72" s="125" t="s">
        <v>738</v>
      </c>
      <c r="M72" s="141">
        <v>6141</v>
      </c>
      <c r="N72" s="141" t="s">
        <v>726</v>
      </c>
      <c r="O72" s="125" t="s">
        <v>737</v>
      </c>
      <c r="P72" s="141">
        <v>0</v>
      </c>
      <c r="Q72" s="141"/>
      <c r="R72" s="125"/>
      <c r="S72" s="141"/>
      <c r="T72" s="141"/>
      <c r="U72" s="125"/>
      <c r="V72" s="141"/>
      <c r="W72" s="141"/>
      <c r="X72" s="125"/>
      <c r="Y72" s="141"/>
      <c r="Z72" s="149">
        <f>_xlfn.IFERROR(IF(#REF!=1,MID(#REF!,FIND("A",#REF!)+1,FIND("B",#REF!)-FIND("A",#REF!)-1),RIGHT(#REF!,1)),"")</f>
      </c>
      <c r="AA72" s="149">
        <f>TEXT(_xlfn.IFERROR(IF(#REF!=1,MID(#REF!,FIND("B",#REF!)+1,FIND("C",#REF!)-FIND("B",#REF!)-1),RIGHT(#REF!,LEN(#REF!)-FIND("B",#REF!))),""),"00")</f>
      </c>
      <c r="AB72" s="149">
        <f>TEXT(_xlfn.IFERROR(IF(#REF!=1,MID(#REF!,FIND("C",#REF!)+1,FIND("D",#REF!)-FIND("C",#REF!)-1),RIGHT(#REF!,LEN(#REF!)-FIND("C",#REF!))),""),"00")</f>
      </c>
      <c r="AC72" s="149">
        <f>TEXT(_xlfn.IFERROR(RIGHT(#REF!,LEN(#REF!)-FIND("D",#REF!)),""),"00")</f>
      </c>
    </row>
    <row r="73" spans="1:29" ht="33.75">
      <c r="A73" s="141" t="s">
        <v>168</v>
      </c>
      <c r="B73" s="141" t="s">
        <v>1123</v>
      </c>
      <c r="C73" s="125" t="s">
        <v>620</v>
      </c>
      <c r="D73" s="125" t="s">
        <v>36</v>
      </c>
      <c r="E73" s="141" t="s">
        <v>10</v>
      </c>
      <c r="F73" s="125" t="s">
        <v>610</v>
      </c>
      <c r="G73" s="125" t="s">
        <v>119</v>
      </c>
      <c r="H73" s="141" t="s">
        <v>13</v>
      </c>
      <c r="I73" s="141" t="s">
        <v>14</v>
      </c>
      <c r="J73" s="141"/>
      <c r="K73" s="141" t="s">
        <v>724</v>
      </c>
      <c r="L73" s="125" t="s">
        <v>739</v>
      </c>
      <c r="M73" s="141">
        <v>17967</v>
      </c>
      <c r="N73" s="141" t="s">
        <v>726</v>
      </c>
      <c r="O73" s="125" t="s">
        <v>737</v>
      </c>
      <c r="P73" s="141">
        <v>79.12</v>
      </c>
      <c r="Q73" s="141"/>
      <c r="R73" s="125"/>
      <c r="S73" s="141"/>
      <c r="T73" s="141"/>
      <c r="U73" s="125"/>
      <c r="V73" s="141"/>
      <c r="W73" s="141"/>
      <c r="X73" s="125"/>
      <c r="Y73" s="141"/>
      <c r="Z73" s="149">
        <f>_xlfn.IFERROR(IF(#REF!=1,MID(#REF!,FIND("A",#REF!)+1,FIND("B",#REF!)-FIND("A",#REF!)-1),RIGHT(#REF!,1)),"")</f>
      </c>
      <c r="AA73" s="149">
        <f>TEXT(_xlfn.IFERROR(IF(#REF!=1,MID(#REF!,FIND("B",#REF!)+1,FIND("C",#REF!)-FIND("B",#REF!)-1),RIGHT(#REF!,LEN(#REF!)-FIND("B",#REF!))),""),"00")</f>
      </c>
      <c r="AB73" s="149">
        <f>TEXT(_xlfn.IFERROR(IF(#REF!=1,MID(#REF!,FIND("C",#REF!)+1,FIND("D",#REF!)-FIND("C",#REF!)-1),RIGHT(#REF!,LEN(#REF!)-FIND("C",#REF!))),""),"00")</f>
      </c>
      <c r="AC73" s="149">
        <f>TEXT(_xlfn.IFERROR(RIGHT(#REF!,LEN(#REF!)-FIND("D",#REF!)),""),"00")</f>
      </c>
    </row>
    <row r="74" spans="1:29" ht="45">
      <c r="A74" s="141" t="s">
        <v>170</v>
      </c>
      <c r="B74" s="141" t="s">
        <v>1124</v>
      </c>
      <c r="C74" s="125" t="s">
        <v>171</v>
      </c>
      <c r="D74" s="125" t="s">
        <v>40</v>
      </c>
      <c r="E74" s="141" t="s">
        <v>10</v>
      </c>
      <c r="F74" s="125" t="s">
        <v>611</v>
      </c>
      <c r="G74" s="125" t="s">
        <v>119</v>
      </c>
      <c r="H74" s="141" t="s">
        <v>13</v>
      </c>
      <c r="I74" s="141" t="s">
        <v>14</v>
      </c>
      <c r="J74" s="141"/>
      <c r="K74" s="141" t="s">
        <v>724</v>
      </c>
      <c r="L74" s="125" t="s">
        <v>739</v>
      </c>
      <c r="M74" s="141">
        <v>34297</v>
      </c>
      <c r="N74" s="141"/>
      <c r="O74" s="125"/>
      <c r="P74" s="141"/>
      <c r="Q74" s="141"/>
      <c r="R74" s="125"/>
      <c r="S74" s="141"/>
      <c r="T74" s="141"/>
      <c r="U74" s="125"/>
      <c r="V74" s="141"/>
      <c r="W74" s="141"/>
      <c r="X74" s="125"/>
      <c r="Y74" s="141"/>
      <c r="Z74" s="149">
        <f>_xlfn.IFERROR(IF(#REF!=1,MID(#REF!,FIND("A",#REF!)+1,FIND("B",#REF!)-FIND("A",#REF!)-1),RIGHT(#REF!,1)),"")</f>
      </c>
      <c r="AA74" s="149">
        <f>TEXT(_xlfn.IFERROR(IF(#REF!=1,MID(#REF!,FIND("B",#REF!)+1,FIND("C",#REF!)-FIND("B",#REF!)-1),RIGHT(#REF!,LEN(#REF!)-FIND("B",#REF!))),""),"00")</f>
      </c>
      <c r="AB74" s="149">
        <f>TEXT(_xlfn.IFERROR(IF(#REF!=1,MID(#REF!,FIND("C",#REF!)+1,FIND("D",#REF!)-FIND("C",#REF!)-1),RIGHT(#REF!,LEN(#REF!)-FIND("C",#REF!))),""),"00")</f>
      </c>
      <c r="AC74" s="149">
        <f>TEXT(_xlfn.IFERROR(RIGHT(#REF!,LEN(#REF!)-FIND("D",#REF!)),""),"00")</f>
      </c>
    </row>
    <row r="75" spans="1:29" ht="45">
      <c r="A75" s="141" t="s">
        <v>172</v>
      </c>
      <c r="B75" s="141" t="s">
        <v>1125</v>
      </c>
      <c r="C75" s="125" t="s">
        <v>173</v>
      </c>
      <c r="D75" s="125" t="s">
        <v>62</v>
      </c>
      <c r="E75" s="141" t="s">
        <v>10</v>
      </c>
      <c r="F75" s="125" t="s">
        <v>242</v>
      </c>
      <c r="G75" s="125" t="s">
        <v>130</v>
      </c>
      <c r="H75" s="141" t="s">
        <v>13</v>
      </c>
      <c r="I75" s="141" t="s">
        <v>14</v>
      </c>
      <c r="J75" s="141"/>
      <c r="K75" s="141" t="s">
        <v>709</v>
      </c>
      <c r="L75" s="125" t="s">
        <v>732</v>
      </c>
      <c r="M75" s="141">
        <v>26078</v>
      </c>
      <c r="N75" s="141" t="s">
        <v>711</v>
      </c>
      <c r="O75" s="125" t="s">
        <v>733</v>
      </c>
      <c r="P75" s="141">
        <v>0</v>
      </c>
      <c r="Q75" s="141"/>
      <c r="R75" s="125"/>
      <c r="S75" s="141"/>
      <c r="T75" s="141"/>
      <c r="U75" s="125"/>
      <c r="V75" s="141"/>
      <c r="W75" s="141"/>
      <c r="X75" s="125"/>
      <c r="Y75" s="141"/>
      <c r="Z75" s="149">
        <f>_xlfn.IFERROR(IF(#REF!=1,MID(#REF!,FIND("A",#REF!)+1,FIND("B",#REF!)-FIND("A",#REF!)-1),RIGHT(#REF!,1)),"")</f>
      </c>
      <c r="AA75" s="149">
        <f>TEXT(_xlfn.IFERROR(IF(#REF!=1,MID(#REF!,FIND("B",#REF!)+1,FIND("C",#REF!)-FIND("B",#REF!)-1),RIGHT(#REF!,LEN(#REF!)-FIND("B",#REF!))),""),"00")</f>
      </c>
      <c r="AB75" s="149">
        <f>TEXT(_xlfn.IFERROR(IF(#REF!=1,MID(#REF!,FIND("C",#REF!)+1,FIND("D",#REF!)-FIND("C",#REF!)-1),RIGHT(#REF!,LEN(#REF!)-FIND("C",#REF!))),""),"00")</f>
      </c>
      <c r="AC75" s="149">
        <f>TEXT(_xlfn.IFERROR(RIGHT(#REF!,LEN(#REF!)-FIND("D",#REF!)),""),"00")</f>
      </c>
    </row>
    <row r="76" spans="1:29" ht="33.75">
      <c r="A76" s="141" t="s">
        <v>174</v>
      </c>
      <c r="B76" s="141" t="s">
        <v>1126</v>
      </c>
      <c r="C76" s="125" t="s">
        <v>175</v>
      </c>
      <c r="D76" s="125" t="s">
        <v>62</v>
      </c>
      <c r="E76" s="141" t="s">
        <v>10</v>
      </c>
      <c r="F76" s="125" t="s">
        <v>242</v>
      </c>
      <c r="G76" s="125" t="s">
        <v>130</v>
      </c>
      <c r="H76" s="141" t="s">
        <v>13</v>
      </c>
      <c r="I76" s="141" t="s">
        <v>14</v>
      </c>
      <c r="J76" s="141"/>
      <c r="K76" s="141" t="s">
        <v>709</v>
      </c>
      <c r="L76" s="125" t="s">
        <v>732</v>
      </c>
      <c r="M76" s="141">
        <v>102731</v>
      </c>
      <c r="N76" s="141" t="s">
        <v>711</v>
      </c>
      <c r="O76" s="125" t="s">
        <v>733</v>
      </c>
      <c r="P76" s="141">
        <v>0</v>
      </c>
      <c r="Q76" s="141"/>
      <c r="R76" s="125"/>
      <c r="S76" s="141"/>
      <c r="T76" s="141"/>
      <c r="U76" s="125"/>
      <c r="V76" s="141"/>
      <c r="W76" s="141"/>
      <c r="X76" s="125"/>
      <c r="Y76" s="141"/>
      <c r="Z76" s="149">
        <f>_xlfn.IFERROR(IF(#REF!=1,MID(#REF!,FIND("A",#REF!)+1,FIND("B",#REF!)-FIND("A",#REF!)-1),RIGHT(#REF!,1)),"")</f>
      </c>
      <c r="AA76" s="149">
        <f>TEXT(_xlfn.IFERROR(IF(#REF!=1,MID(#REF!,FIND("B",#REF!)+1,FIND("C",#REF!)-FIND("B",#REF!)-1),RIGHT(#REF!,LEN(#REF!)-FIND("B",#REF!))),""),"00")</f>
      </c>
      <c r="AB76" s="149">
        <f>TEXT(_xlfn.IFERROR(IF(#REF!=1,MID(#REF!,FIND("C",#REF!)+1,FIND("D",#REF!)-FIND("C",#REF!)-1),RIGHT(#REF!,LEN(#REF!)-FIND("C",#REF!))),""),"00")</f>
      </c>
      <c r="AC76" s="149">
        <f>TEXT(_xlfn.IFERROR(RIGHT(#REF!,LEN(#REF!)-FIND("D",#REF!)),""),"00")</f>
      </c>
    </row>
    <row r="77" spans="1:29" ht="45.75" customHeight="1">
      <c r="A77" s="141" t="s">
        <v>176</v>
      </c>
      <c r="B77" s="141" t="s">
        <v>1127</v>
      </c>
      <c r="C77" s="125" t="s">
        <v>1603</v>
      </c>
      <c r="D77" s="125" t="s">
        <v>62</v>
      </c>
      <c r="E77" s="141" t="s">
        <v>10</v>
      </c>
      <c r="F77" s="125" t="s">
        <v>242</v>
      </c>
      <c r="G77" s="125" t="s">
        <v>130</v>
      </c>
      <c r="H77" s="141" t="s">
        <v>13</v>
      </c>
      <c r="I77" s="141" t="s">
        <v>14</v>
      </c>
      <c r="J77" s="141"/>
      <c r="K77" s="141" t="s">
        <v>709</v>
      </c>
      <c r="L77" s="125" t="s">
        <v>732</v>
      </c>
      <c r="M77" s="141">
        <v>13778.03</v>
      </c>
      <c r="N77" s="141" t="s">
        <v>711</v>
      </c>
      <c r="O77" s="125" t="s">
        <v>733</v>
      </c>
      <c r="P77" s="141">
        <v>0</v>
      </c>
      <c r="Q77" s="141"/>
      <c r="R77" s="125"/>
      <c r="S77" s="141"/>
      <c r="T77" s="141"/>
      <c r="U77" s="125"/>
      <c r="V77" s="141"/>
      <c r="W77" s="141"/>
      <c r="X77" s="125"/>
      <c r="Y77" s="141"/>
      <c r="Z77" s="149">
        <f>_xlfn.IFERROR(IF(#REF!=1,MID(#REF!,FIND("A",#REF!)+1,FIND("B",#REF!)-FIND("A",#REF!)-1),RIGHT(#REF!,1)),"")</f>
      </c>
      <c r="AA77" s="149">
        <f>TEXT(_xlfn.IFERROR(IF(#REF!=1,MID(#REF!,FIND("B",#REF!)+1,FIND("C",#REF!)-FIND("B",#REF!)-1),RIGHT(#REF!,LEN(#REF!)-FIND("B",#REF!))),""),"00")</f>
      </c>
      <c r="AB77" s="149">
        <f>TEXT(_xlfn.IFERROR(IF(#REF!=1,MID(#REF!,FIND("C",#REF!)+1,FIND("D",#REF!)-FIND("C",#REF!)-1),RIGHT(#REF!,LEN(#REF!)-FIND("C",#REF!))),""),"00")</f>
      </c>
      <c r="AC77" s="149">
        <f>TEXT(_xlfn.IFERROR(RIGHT(#REF!,LEN(#REF!)-FIND("D",#REF!)),""),"00")</f>
      </c>
    </row>
    <row r="78" spans="1:29" ht="80.25" customHeight="1">
      <c r="A78" s="141" t="s">
        <v>1699</v>
      </c>
      <c r="B78" s="141" t="s">
        <v>1740</v>
      </c>
      <c r="C78" s="125" t="s">
        <v>1698</v>
      </c>
      <c r="D78" s="125" t="s">
        <v>40</v>
      </c>
      <c r="E78" s="141" t="s">
        <v>15</v>
      </c>
      <c r="F78" s="125" t="s">
        <v>1681</v>
      </c>
      <c r="G78" s="125" t="s">
        <v>1743</v>
      </c>
      <c r="H78" s="141" t="s">
        <v>605</v>
      </c>
      <c r="I78" s="141" t="s">
        <v>14</v>
      </c>
      <c r="J78" s="141"/>
      <c r="K78" s="141"/>
      <c r="L78" s="125"/>
      <c r="M78" s="141"/>
      <c r="N78" s="141"/>
      <c r="O78" s="125"/>
      <c r="P78" s="141"/>
      <c r="Q78" s="141"/>
      <c r="R78" s="125"/>
      <c r="S78" s="141"/>
      <c r="T78" s="141"/>
      <c r="U78" s="125"/>
      <c r="V78" s="141"/>
      <c r="W78" s="141"/>
      <c r="X78" s="125"/>
      <c r="Y78" s="141"/>
      <c r="Z78" s="149"/>
      <c r="AA78" s="149"/>
      <c r="AB78" s="149"/>
      <c r="AC78" s="149"/>
    </row>
    <row r="79" spans="1:29" ht="55.5" customHeight="1">
      <c r="A79" s="141" t="s">
        <v>177</v>
      </c>
      <c r="B79" s="58" t="s">
        <v>1128</v>
      </c>
      <c r="C79" s="125" t="s">
        <v>178</v>
      </c>
      <c r="D79" s="125" t="s">
        <v>179</v>
      </c>
      <c r="E79" s="141" t="s">
        <v>10</v>
      </c>
      <c r="F79" s="125" t="s">
        <v>179</v>
      </c>
      <c r="G79" s="125" t="s">
        <v>12</v>
      </c>
      <c r="H79" s="141" t="s">
        <v>13</v>
      </c>
      <c r="I79" s="141" t="s">
        <v>14</v>
      </c>
      <c r="J79" s="141"/>
      <c r="K79" s="141" t="s">
        <v>709</v>
      </c>
      <c r="L79" s="125" t="s">
        <v>722</v>
      </c>
      <c r="M79" s="141">
        <v>33854</v>
      </c>
      <c r="N79" s="141"/>
      <c r="O79" s="125"/>
      <c r="P79" s="141"/>
      <c r="Q79" s="141"/>
      <c r="R79" s="125"/>
      <c r="S79" s="141"/>
      <c r="T79" s="141"/>
      <c r="U79" s="125"/>
      <c r="V79" s="141"/>
      <c r="W79" s="141"/>
      <c r="X79" s="125"/>
      <c r="Y79" s="141"/>
      <c r="Z79" s="149">
        <f>_xlfn.IFERROR(IF(#REF!=1,MID(#REF!,FIND("A",#REF!)+1,FIND("B",#REF!)-FIND("A",#REF!)-1),RIGHT(#REF!,1)),"")</f>
      </c>
      <c r="AA79" s="149">
        <f>TEXT(_xlfn.IFERROR(IF(#REF!=1,MID(#REF!,FIND("B",#REF!)+1,FIND("C",#REF!)-FIND("B",#REF!)-1),RIGHT(#REF!,LEN(#REF!)-FIND("B",#REF!))),""),"00")</f>
      </c>
      <c r="AB79" s="149">
        <f>TEXT(_xlfn.IFERROR(IF(#REF!=1,MID(#REF!,FIND("C",#REF!)+1,FIND("D",#REF!)-FIND("C",#REF!)-1),RIGHT(#REF!,LEN(#REF!)-FIND("C",#REF!))),""),"00")</f>
      </c>
      <c r="AC79" s="149">
        <f>TEXT(_xlfn.IFERROR(RIGHT(#REF!,LEN(#REF!)-FIND("D",#REF!)),""),"00")</f>
      </c>
    </row>
    <row r="80" spans="1:29" ht="55.5" customHeight="1">
      <c r="A80" s="141" t="s">
        <v>180</v>
      </c>
      <c r="B80" s="141" t="s">
        <v>1129</v>
      </c>
      <c r="C80" s="125" t="s">
        <v>181</v>
      </c>
      <c r="D80" s="125" t="s">
        <v>9</v>
      </c>
      <c r="E80" s="141" t="s">
        <v>10</v>
      </c>
      <c r="F80" s="125" t="s">
        <v>608</v>
      </c>
      <c r="G80" s="125" t="s">
        <v>12</v>
      </c>
      <c r="H80" s="141" t="s">
        <v>13</v>
      </c>
      <c r="I80" s="141" t="s">
        <v>14</v>
      </c>
      <c r="J80" s="141"/>
      <c r="K80" s="141" t="s">
        <v>709</v>
      </c>
      <c r="L80" s="125" t="s">
        <v>722</v>
      </c>
      <c r="M80" s="141">
        <v>32218</v>
      </c>
      <c r="N80" s="141"/>
      <c r="O80" s="125"/>
      <c r="P80" s="141"/>
      <c r="Q80" s="141"/>
      <c r="R80" s="125"/>
      <c r="S80" s="141"/>
      <c r="T80" s="141"/>
      <c r="U80" s="125"/>
      <c r="V80" s="141"/>
      <c r="W80" s="141"/>
      <c r="X80" s="125"/>
      <c r="Y80" s="141"/>
      <c r="Z80" s="149">
        <f>_xlfn.IFERROR(IF(#REF!=1,MID(#REF!,FIND("A",#REF!)+1,FIND("B",#REF!)-FIND("A",#REF!)-1),RIGHT(#REF!,1)),"")</f>
      </c>
      <c r="AA80" s="149">
        <f>TEXT(_xlfn.IFERROR(IF(#REF!=1,MID(#REF!,FIND("B",#REF!)+1,FIND("C",#REF!)-FIND("B",#REF!)-1),RIGHT(#REF!,LEN(#REF!)-FIND("B",#REF!))),""),"00")</f>
      </c>
      <c r="AB80" s="149">
        <f>TEXT(_xlfn.IFERROR(IF(#REF!=1,MID(#REF!,FIND("C",#REF!)+1,FIND("D",#REF!)-FIND("C",#REF!)-1),RIGHT(#REF!,LEN(#REF!)-FIND("C",#REF!))),""),"00")</f>
      </c>
      <c r="AC80" s="149">
        <f>TEXT(_xlfn.IFERROR(RIGHT(#REF!,LEN(#REF!)-FIND("D",#REF!)),""),"00")</f>
      </c>
    </row>
    <row r="81" spans="1:29" ht="55.5" customHeight="1">
      <c r="A81" s="141" t="s">
        <v>182</v>
      </c>
      <c r="B81" s="141" t="s">
        <v>1130</v>
      </c>
      <c r="C81" s="125" t="s">
        <v>183</v>
      </c>
      <c r="D81" s="125" t="s">
        <v>179</v>
      </c>
      <c r="E81" s="141" t="s">
        <v>10</v>
      </c>
      <c r="F81" s="125" t="s">
        <v>179</v>
      </c>
      <c r="G81" s="125" t="s">
        <v>12</v>
      </c>
      <c r="H81" s="141" t="s">
        <v>13</v>
      </c>
      <c r="I81" s="141" t="s">
        <v>14</v>
      </c>
      <c r="J81" s="141"/>
      <c r="K81" s="141" t="s">
        <v>709</v>
      </c>
      <c r="L81" s="125" t="s">
        <v>722</v>
      </c>
      <c r="M81" s="141">
        <v>1780</v>
      </c>
      <c r="N81" s="141"/>
      <c r="O81" s="125"/>
      <c r="P81" s="141"/>
      <c r="Q81" s="141"/>
      <c r="R81" s="125"/>
      <c r="S81" s="141"/>
      <c r="T81" s="141"/>
      <c r="U81" s="125"/>
      <c r="V81" s="141"/>
      <c r="W81" s="141"/>
      <c r="X81" s="125"/>
      <c r="Y81" s="141"/>
      <c r="Z81" s="149">
        <f>_xlfn.IFERROR(IF(#REF!=1,MID(#REF!,FIND("A",#REF!)+1,FIND("B",#REF!)-FIND("A",#REF!)-1),RIGHT(#REF!,1)),"")</f>
      </c>
      <c r="AA81" s="149">
        <f>TEXT(_xlfn.IFERROR(IF(#REF!=1,MID(#REF!,FIND("B",#REF!)+1,FIND("C",#REF!)-FIND("B",#REF!)-1),RIGHT(#REF!,LEN(#REF!)-FIND("B",#REF!))),""),"00")</f>
      </c>
      <c r="AB81" s="149">
        <f>TEXT(_xlfn.IFERROR(IF(#REF!=1,MID(#REF!,FIND("C",#REF!)+1,FIND("D",#REF!)-FIND("C",#REF!)-1),RIGHT(#REF!,LEN(#REF!)-FIND("C",#REF!))),""),"00")</f>
      </c>
      <c r="AC81" s="149">
        <f>TEXT(_xlfn.IFERROR(RIGHT(#REF!,LEN(#REF!)-FIND("D",#REF!)),""),"00")</f>
      </c>
    </row>
    <row r="82" spans="1:29" ht="55.5" customHeight="1">
      <c r="A82" s="141" t="s">
        <v>184</v>
      </c>
      <c r="B82" s="141" t="s">
        <v>1131</v>
      </c>
      <c r="C82" s="125" t="s">
        <v>591</v>
      </c>
      <c r="D82" s="125" t="s">
        <v>36</v>
      </c>
      <c r="E82" s="141" t="s">
        <v>10</v>
      </c>
      <c r="F82" s="125" t="s">
        <v>610</v>
      </c>
      <c r="G82" s="125" t="s">
        <v>12</v>
      </c>
      <c r="H82" s="141" t="s">
        <v>13</v>
      </c>
      <c r="I82" s="141" t="s">
        <v>14</v>
      </c>
      <c r="J82" s="141"/>
      <c r="K82" s="141" t="s">
        <v>709</v>
      </c>
      <c r="L82" s="125" t="s">
        <v>740</v>
      </c>
      <c r="M82" s="141">
        <v>84743.77</v>
      </c>
      <c r="N82" s="141" t="s">
        <v>711</v>
      </c>
      <c r="O82" s="125" t="s">
        <v>712</v>
      </c>
      <c r="P82" s="141">
        <v>1510.7</v>
      </c>
      <c r="Q82" s="141"/>
      <c r="R82" s="125"/>
      <c r="S82" s="141"/>
      <c r="T82" s="141"/>
      <c r="U82" s="125"/>
      <c r="V82" s="141"/>
      <c r="W82" s="141"/>
      <c r="X82" s="125"/>
      <c r="Y82" s="141"/>
      <c r="Z82" s="149">
        <f>_xlfn.IFERROR(IF(#REF!=1,MID(#REF!,FIND("A",#REF!)+1,FIND("B",#REF!)-FIND("A",#REF!)-1),RIGHT(#REF!,1)),"")</f>
      </c>
      <c r="AA82" s="149">
        <f>TEXT(_xlfn.IFERROR(IF(#REF!=1,MID(#REF!,FIND("B",#REF!)+1,FIND("C",#REF!)-FIND("B",#REF!)-1),RIGHT(#REF!,LEN(#REF!)-FIND("B",#REF!))),""),"00")</f>
      </c>
      <c r="AB82" s="149">
        <f>TEXT(_xlfn.IFERROR(IF(#REF!=1,MID(#REF!,FIND("C",#REF!)+1,FIND("D",#REF!)-FIND("C",#REF!)-1),RIGHT(#REF!,LEN(#REF!)-FIND("C",#REF!))),""),"00")</f>
      </c>
      <c r="AC82" s="149">
        <f>TEXT(_xlfn.IFERROR(RIGHT(#REF!,LEN(#REF!)-FIND("D",#REF!)),""),"00")</f>
      </c>
    </row>
    <row r="83" spans="1:29" ht="55.5" customHeight="1">
      <c r="A83" s="141" t="s">
        <v>185</v>
      </c>
      <c r="B83" s="141" t="s">
        <v>1132</v>
      </c>
      <c r="C83" s="125" t="s">
        <v>186</v>
      </c>
      <c r="D83" s="125" t="s">
        <v>179</v>
      </c>
      <c r="E83" s="141" t="s">
        <v>10</v>
      </c>
      <c r="F83" s="125" t="s">
        <v>179</v>
      </c>
      <c r="G83" s="125" t="s">
        <v>12</v>
      </c>
      <c r="H83" s="141" t="s">
        <v>13</v>
      </c>
      <c r="I83" s="141" t="s">
        <v>14</v>
      </c>
      <c r="J83" s="141"/>
      <c r="K83" s="141" t="s">
        <v>709</v>
      </c>
      <c r="L83" s="125" t="s">
        <v>722</v>
      </c>
      <c r="M83" s="141">
        <v>5692</v>
      </c>
      <c r="N83" s="141"/>
      <c r="O83" s="125"/>
      <c r="P83" s="141"/>
      <c r="Q83" s="141"/>
      <c r="R83" s="125"/>
      <c r="S83" s="141"/>
      <c r="T83" s="141"/>
      <c r="U83" s="125"/>
      <c r="V83" s="141"/>
      <c r="W83" s="141"/>
      <c r="X83" s="125"/>
      <c r="Y83" s="141"/>
      <c r="Z83" s="149">
        <f>_xlfn.IFERROR(IF(#REF!=1,MID(#REF!,FIND("A",#REF!)+1,FIND("B",#REF!)-FIND("A",#REF!)-1),RIGHT(#REF!,1)),"")</f>
      </c>
      <c r="AA83" s="149">
        <f>TEXT(_xlfn.IFERROR(IF(#REF!=1,MID(#REF!,FIND("B",#REF!)+1,FIND("C",#REF!)-FIND("B",#REF!)-1),RIGHT(#REF!,LEN(#REF!)-FIND("B",#REF!))),""),"00")</f>
      </c>
      <c r="AB83" s="149">
        <f>TEXT(_xlfn.IFERROR(IF(#REF!=1,MID(#REF!,FIND("C",#REF!)+1,FIND("D",#REF!)-FIND("C",#REF!)-1),RIGHT(#REF!,LEN(#REF!)-FIND("C",#REF!))),""),"00")</f>
      </c>
      <c r="AC83" s="149">
        <f>TEXT(_xlfn.IFERROR(RIGHT(#REF!,LEN(#REF!)-FIND("D",#REF!)),""),"00")</f>
      </c>
    </row>
    <row r="84" spans="1:29" ht="55.5" customHeight="1">
      <c r="A84" s="141" t="s">
        <v>187</v>
      </c>
      <c r="B84" s="141" t="s">
        <v>1133</v>
      </c>
      <c r="C84" s="125" t="s">
        <v>188</v>
      </c>
      <c r="D84" s="125" t="s">
        <v>179</v>
      </c>
      <c r="E84" s="141" t="s">
        <v>10</v>
      </c>
      <c r="F84" s="125" t="s">
        <v>179</v>
      </c>
      <c r="G84" s="125" t="s">
        <v>12</v>
      </c>
      <c r="H84" s="141" t="s">
        <v>13</v>
      </c>
      <c r="I84" s="141" t="s">
        <v>14</v>
      </c>
      <c r="J84" s="141"/>
      <c r="K84" s="141" t="s">
        <v>709</v>
      </c>
      <c r="L84" s="125" t="s">
        <v>722</v>
      </c>
      <c r="M84" s="141">
        <v>4702</v>
      </c>
      <c r="N84" s="141"/>
      <c r="O84" s="125"/>
      <c r="P84" s="141"/>
      <c r="Q84" s="141"/>
      <c r="R84" s="125"/>
      <c r="S84" s="141"/>
      <c r="T84" s="141"/>
      <c r="U84" s="125"/>
      <c r="V84" s="141"/>
      <c r="W84" s="141"/>
      <c r="X84" s="125"/>
      <c r="Y84" s="141"/>
      <c r="Z84" s="149">
        <f>_xlfn.IFERROR(IF(#REF!=1,MID(#REF!,FIND("A",#REF!)+1,FIND("B",#REF!)-FIND("A",#REF!)-1),RIGHT(#REF!,1)),"")</f>
      </c>
      <c r="AA84" s="149">
        <f>TEXT(_xlfn.IFERROR(IF(#REF!=1,MID(#REF!,FIND("B",#REF!)+1,FIND("C",#REF!)-FIND("B",#REF!)-1),RIGHT(#REF!,LEN(#REF!)-FIND("B",#REF!))),""),"00")</f>
      </c>
      <c r="AB84" s="149">
        <f>TEXT(_xlfn.IFERROR(IF(#REF!=1,MID(#REF!,FIND("C",#REF!)+1,FIND("D",#REF!)-FIND("C",#REF!)-1),RIGHT(#REF!,LEN(#REF!)-FIND("C",#REF!))),""),"00")</f>
      </c>
      <c r="AC84" s="149">
        <f>TEXT(_xlfn.IFERROR(RIGHT(#REF!,LEN(#REF!)-FIND("D",#REF!)),""),"00")</f>
      </c>
    </row>
    <row r="85" spans="1:29" ht="45">
      <c r="A85" s="141" t="s">
        <v>189</v>
      </c>
      <c r="B85" s="141" t="s">
        <v>1134</v>
      </c>
      <c r="C85" s="125" t="s">
        <v>621</v>
      </c>
      <c r="D85" s="125" t="s">
        <v>36</v>
      </c>
      <c r="E85" s="141" t="s">
        <v>79</v>
      </c>
      <c r="F85" s="125" t="s">
        <v>610</v>
      </c>
      <c r="G85" s="125" t="s">
        <v>622</v>
      </c>
      <c r="H85" s="141" t="s">
        <v>13</v>
      </c>
      <c r="I85" s="141" t="s">
        <v>14</v>
      </c>
      <c r="J85" s="141"/>
      <c r="K85" s="141" t="s">
        <v>728</v>
      </c>
      <c r="L85" s="125" t="s">
        <v>729</v>
      </c>
      <c r="M85" s="141">
        <v>1</v>
      </c>
      <c r="N85" s="141" t="s">
        <v>730</v>
      </c>
      <c r="O85" s="125" t="s">
        <v>731</v>
      </c>
      <c r="P85" s="141">
        <v>2560</v>
      </c>
      <c r="Q85" s="141"/>
      <c r="R85" s="125"/>
      <c r="S85" s="141"/>
      <c r="T85" s="141"/>
      <c r="U85" s="125"/>
      <c r="V85" s="141"/>
      <c r="W85" s="141"/>
      <c r="X85" s="125"/>
      <c r="Y85" s="141"/>
      <c r="Z85" s="149">
        <f>_xlfn.IFERROR(IF(#REF!=1,MID(#REF!,FIND("A",#REF!)+1,FIND("B",#REF!)-FIND("A",#REF!)-1),RIGHT(#REF!,1)),"")</f>
      </c>
      <c r="AA85" s="149">
        <f>TEXT(_xlfn.IFERROR(IF(#REF!=1,MID(#REF!,FIND("B",#REF!)+1,FIND("C",#REF!)-FIND("B",#REF!)-1),RIGHT(#REF!,LEN(#REF!)-FIND("B",#REF!))),""),"00")</f>
      </c>
      <c r="AB85" s="149">
        <f>TEXT(_xlfn.IFERROR(IF(#REF!=1,MID(#REF!,FIND("C",#REF!)+1,FIND("D",#REF!)-FIND("C",#REF!)-1),RIGHT(#REF!,LEN(#REF!)-FIND("C",#REF!))),""),"00")</f>
      </c>
      <c r="AC85" s="149">
        <f>TEXT(_xlfn.IFERROR(RIGHT(#REF!,LEN(#REF!)-FIND("D",#REF!)),""),"00")</f>
      </c>
    </row>
    <row r="86" spans="1:29" ht="45">
      <c r="A86" s="141" t="s">
        <v>191</v>
      </c>
      <c r="B86" s="141" t="s">
        <v>1135</v>
      </c>
      <c r="C86" s="125" t="s">
        <v>192</v>
      </c>
      <c r="D86" s="125" t="s">
        <v>21</v>
      </c>
      <c r="E86" s="141" t="s">
        <v>79</v>
      </c>
      <c r="F86" s="125" t="s">
        <v>234</v>
      </c>
      <c r="G86" s="125" t="s">
        <v>123</v>
      </c>
      <c r="H86" s="141" t="s">
        <v>13</v>
      </c>
      <c r="I86" s="141"/>
      <c r="J86" s="141"/>
      <c r="K86" s="141" t="s">
        <v>728</v>
      </c>
      <c r="L86" s="125" t="s">
        <v>729</v>
      </c>
      <c r="M86" s="141">
        <v>1</v>
      </c>
      <c r="N86" s="141" t="s">
        <v>730</v>
      </c>
      <c r="O86" s="125" t="s">
        <v>731</v>
      </c>
      <c r="P86" s="141">
        <v>2640</v>
      </c>
      <c r="Q86" s="141"/>
      <c r="R86" s="125"/>
      <c r="S86" s="141"/>
      <c r="T86" s="141"/>
      <c r="U86" s="125"/>
      <c r="V86" s="141"/>
      <c r="W86" s="141"/>
      <c r="X86" s="125"/>
      <c r="Y86" s="141"/>
      <c r="Z86" s="149">
        <f>_xlfn.IFERROR(IF(#REF!=1,MID(#REF!,FIND("A",#REF!)+1,FIND("B",#REF!)-FIND("A",#REF!)-1),RIGHT(#REF!,1)),"")</f>
      </c>
      <c r="AA86" s="149">
        <f>TEXT(_xlfn.IFERROR(IF(#REF!=1,MID(#REF!,FIND("B",#REF!)+1,FIND("C",#REF!)-FIND("B",#REF!)-1),RIGHT(#REF!,LEN(#REF!)-FIND("B",#REF!))),""),"00")</f>
      </c>
      <c r="AB86" s="149">
        <f>TEXT(_xlfn.IFERROR(IF(#REF!=1,MID(#REF!,FIND("C",#REF!)+1,FIND("D",#REF!)-FIND("C",#REF!)-1),RIGHT(#REF!,LEN(#REF!)-FIND("C",#REF!))),""),"00")</f>
      </c>
      <c r="AC86" s="149">
        <f>TEXT(_xlfn.IFERROR(RIGHT(#REF!,LEN(#REF!)-FIND("D",#REF!)),""),"00")</f>
      </c>
    </row>
    <row r="87" spans="1:29" ht="45">
      <c r="A87" s="141" t="s">
        <v>193</v>
      </c>
      <c r="B87" s="141" t="s">
        <v>1136</v>
      </c>
      <c r="C87" s="125" t="s">
        <v>194</v>
      </c>
      <c r="D87" s="125" t="s">
        <v>58</v>
      </c>
      <c r="E87" s="141" t="s">
        <v>79</v>
      </c>
      <c r="F87" s="125" t="s">
        <v>614</v>
      </c>
      <c r="G87" s="125" t="s">
        <v>123</v>
      </c>
      <c r="H87" s="141" t="s">
        <v>13</v>
      </c>
      <c r="I87" s="141"/>
      <c r="J87" s="141"/>
      <c r="K87" s="141" t="s">
        <v>728</v>
      </c>
      <c r="L87" s="125" t="s">
        <v>729</v>
      </c>
      <c r="M87" s="141">
        <v>1</v>
      </c>
      <c r="N87" s="141" t="s">
        <v>730</v>
      </c>
      <c r="O87" s="125" t="s">
        <v>731</v>
      </c>
      <c r="P87" s="141">
        <v>2300</v>
      </c>
      <c r="Q87" s="141"/>
      <c r="R87" s="125"/>
      <c r="S87" s="141"/>
      <c r="T87" s="141"/>
      <c r="U87" s="125"/>
      <c r="V87" s="141"/>
      <c r="W87" s="141"/>
      <c r="X87" s="125"/>
      <c r="Y87" s="141"/>
      <c r="Z87" s="149">
        <f>_xlfn.IFERROR(IF(#REF!=1,MID(#REF!,FIND("A",#REF!)+1,FIND("B",#REF!)-FIND("A",#REF!)-1),RIGHT(#REF!,1)),"")</f>
      </c>
      <c r="AA87" s="149">
        <f>TEXT(_xlfn.IFERROR(IF(#REF!=1,MID(#REF!,FIND("B",#REF!)+1,FIND("C",#REF!)-FIND("B",#REF!)-1),RIGHT(#REF!,LEN(#REF!)-FIND("B",#REF!))),""),"00")</f>
      </c>
      <c r="AB87" s="149">
        <f>TEXT(_xlfn.IFERROR(IF(#REF!=1,MID(#REF!,FIND("C",#REF!)+1,FIND("D",#REF!)-FIND("C",#REF!)-1),RIGHT(#REF!,LEN(#REF!)-FIND("C",#REF!))),""),"00")</f>
      </c>
      <c r="AC87" s="149">
        <f>TEXT(_xlfn.IFERROR(RIGHT(#REF!,LEN(#REF!)-FIND("D",#REF!)),""),"00")</f>
      </c>
    </row>
    <row r="88" spans="1:29" ht="33.75">
      <c r="A88" s="141" t="s">
        <v>195</v>
      </c>
      <c r="B88" s="141" t="s">
        <v>1137</v>
      </c>
      <c r="C88" s="125" t="s">
        <v>623</v>
      </c>
      <c r="D88" s="125" t="s">
        <v>617</v>
      </c>
      <c r="E88" s="141" t="s">
        <v>79</v>
      </c>
      <c r="F88" s="125" t="s">
        <v>242</v>
      </c>
      <c r="G88" s="125" t="s">
        <v>197</v>
      </c>
      <c r="H88" s="141" t="s">
        <v>13</v>
      </c>
      <c r="I88" s="141" t="s">
        <v>14</v>
      </c>
      <c r="J88" s="141"/>
      <c r="K88" s="141" t="s">
        <v>741</v>
      </c>
      <c r="L88" s="125" t="s">
        <v>742</v>
      </c>
      <c r="M88" s="141">
        <v>1</v>
      </c>
      <c r="N88" s="141"/>
      <c r="O88" s="125"/>
      <c r="P88" s="141"/>
      <c r="Q88" s="141"/>
      <c r="R88" s="125"/>
      <c r="S88" s="141"/>
      <c r="T88" s="141"/>
      <c r="U88" s="125"/>
      <c r="V88" s="141"/>
      <c r="W88" s="141"/>
      <c r="X88" s="125"/>
      <c r="Y88" s="141"/>
      <c r="Z88" s="149">
        <f>_xlfn.IFERROR(IF(#REF!=1,MID(#REF!,FIND("A",#REF!)+1,FIND("B",#REF!)-FIND("A",#REF!)-1),RIGHT(#REF!,1)),"")</f>
      </c>
      <c r="AA88" s="149">
        <f>TEXT(_xlfn.IFERROR(IF(#REF!=1,MID(#REF!,FIND("B",#REF!)+1,FIND("C",#REF!)-FIND("B",#REF!)-1),RIGHT(#REF!,LEN(#REF!)-FIND("B",#REF!))),""),"00")</f>
      </c>
      <c r="AB88" s="149">
        <f>TEXT(_xlfn.IFERROR(IF(#REF!=1,MID(#REF!,FIND("C",#REF!)+1,FIND("D",#REF!)-FIND("C",#REF!)-1),RIGHT(#REF!,LEN(#REF!)-FIND("C",#REF!))),""),"00")</f>
      </c>
      <c r="AC88" s="149">
        <f>TEXT(_xlfn.IFERROR(RIGHT(#REF!,LEN(#REF!)-FIND("D",#REF!)),""),"00")</f>
      </c>
    </row>
    <row r="89" spans="1:29" ht="33.75">
      <c r="A89" s="141" t="s">
        <v>198</v>
      </c>
      <c r="B89" s="141" t="s">
        <v>1138</v>
      </c>
      <c r="C89" s="125" t="s">
        <v>199</v>
      </c>
      <c r="D89" s="125" t="s">
        <v>21</v>
      </c>
      <c r="E89" s="141" t="s">
        <v>79</v>
      </c>
      <c r="F89" s="125" t="s">
        <v>234</v>
      </c>
      <c r="G89" s="125" t="s">
        <v>197</v>
      </c>
      <c r="H89" s="141" t="s">
        <v>13</v>
      </c>
      <c r="I89" s="141" t="s">
        <v>14</v>
      </c>
      <c r="J89" s="141"/>
      <c r="K89" s="141" t="s">
        <v>741</v>
      </c>
      <c r="L89" s="125" t="s">
        <v>742</v>
      </c>
      <c r="M89" s="141">
        <v>1</v>
      </c>
      <c r="N89" s="141"/>
      <c r="O89" s="125"/>
      <c r="P89" s="141"/>
      <c r="Q89" s="141"/>
      <c r="R89" s="125"/>
      <c r="S89" s="141"/>
      <c r="T89" s="141"/>
      <c r="U89" s="125"/>
      <c r="V89" s="141"/>
      <c r="W89" s="141"/>
      <c r="X89" s="125"/>
      <c r="Y89" s="141"/>
      <c r="Z89" s="149">
        <f>_xlfn.IFERROR(IF(#REF!=1,MID(#REF!,FIND("A",#REF!)+1,FIND("B",#REF!)-FIND("A",#REF!)-1),RIGHT(#REF!,1)),"")</f>
      </c>
      <c r="AA89" s="149">
        <f>TEXT(_xlfn.IFERROR(IF(#REF!=1,MID(#REF!,FIND("B",#REF!)+1,FIND("C",#REF!)-FIND("B",#REF!)-1),RIGHT(#REF!,LEN(#REF!)-FIND("B",#REF!))),""),"00")</f>
      </c>
      <c r="AB89" s="149">
        <f>TEXT(_xlfn.IFERROR(IF(#REF!=1,MID(#REF!,FIND("C",#REF!)+1,FIND("D",#REF!)-FIND("C",#REF!)-1),RIGHT(#REF!,LEN(#REF!)-FIND("C",#REF!))),""),"00")</f>
      </c>
      <c r="AC89" s="149">
        <f>TEXT(_xlfn.IFERROR(RIGHT(#REF!,LEN(#REF!)-FIND("D",#REF!)),""),"00")</f>
      </c>
    </row>
    <row r="90" spans="1:29" ht="33.75">
      <c r="A90" s="141" t="s">
        <v>200</v>
      </c>
      <c r="B90" s="141" t="s">
        <v>1139</v>
      </c>
      <c r="C90" s="125" t="s">
        <v>201</v>
      </c>
      <c r="D90" s="125" t="s">
        <v>58</v>
      </c>
      <c r="E90" s="141" t="s">
        <v>79</v>
      </c>
      <c r="F90" s="125" t="s">
        <v>614</v>
      </c>
      <c r="G90" s="125" t="s">
        <v>197</v>
      </c>
      <c r="H90" s="141" t="s">
        <v>13</v>
      </c>
      <c r="I90" s="141" t="s">
        <v>14</v>
      </c>
      <c r="J90" s="141"/>
      <c r="K90" s="141" t="s">
        <v>741</v>
      </c>
      <c r="L90" s="125" t="s">
        <v>742</v>
      </c>
      <c r="M90" s="141">
        <v>1</v>
      </c>
      <c r="N90" s="141"/>
      <c r="O90" s="125"/>
      <c r="P90" s="141"/>
      <c r="Q90" s="141"/>
      <c r="R90" s="125"/>
      <c r="S90" s="141"/>
      <c r="T90" s="141"/>
      <c r="U90" s="125"/>
      <c r="V90" s="141"/>
      <c r="W90" s="141"/>
      <c r="X90" s="125"/>
      <c r="Y90" s="141"/>
      <c r="Z90" s="149">
        <f>_xlfn.IFERROR(IF(#REF!=1,MID(#REF!,FIND("A",#REF!)+1,FIND("B",#REF!)-FIND("A",#REF!)-1),RIGHT(#REF!,1)),"")</f>
      </c>
      <c r="AA90" s="149">
        <f>TEXT(_xlfn.IFERROR(IF(#REF!=1,MID(#REF!,FIND("B",#REF!)+1,FIND("C",#REF!)-FIND("B",#REF!)-1),RIGHT(#REF!,LEN(#REF!)-FIND("B",#REF!))),""),"00")</f>
      </c>
      <c r="AB90" s="149">
        <f>TEXT(_xlfn.IFERROR(IF(#REF!=1,MID(#REF!,FIND("C",#REF!)+1,FIND("D",#REF!)-FIND("C",#REF!)-1),RIGHT(#REF!,LEN(#REF!)-FIND("C",#REF!))),""),"00")</f>
      </c>
      <c r="AC90" s="149">
        <f>TEXT(_xlfn.IFERROR(RIGHT(#REF!,LEN(#REF!)-FIND("D",#REF!)),""),"00")</f>
      </c>
    </row>
    <row r="91" spans="1:29" ht="45">
      <c r="A91" s="141" t="s">
        <v>202</v>
      </c>
      <c r="B91" s="141" t="s">
        <v>1140</v>
      </c>
      <c r="C91" s="125" t="s">
        <v>203</v>
      </c>
      <c r="D91" s="125" t="s">
        <v>9</v>
      </c>
      <c r="E91" s="141" t="s">
        <v>79</v>
      </c>
      <c r="F91" s="125" t="s">
        <v>608</v>
      </c>
      <c r="G91" s="125" t="s">
        <v>197</v>
      </c>
      <c r="H91" s="141" t="s">
        <v>13</v>
      </c>
      <c r="I91" s="141" t="s">
        <v>14</v>
      </c>
      <c r="J91" s="141"/>
      <c r="K91" s="141" t="s">
        <v>741</v>
      </c>
      <c r="L91" s="125" t="s">
        <v>742</v>
      </c>
      <c r="M91" s="141">
        <v>1</v>
      </c>
      <c r="N91" s="141"/>
      <c r="O91" s="125"/>
      <c r="P91" s="141"/>
      <c r="Q91" s="141"/>
      <c r="R91" s="125"/>
      <c r="S91" s="141"/>
      <c r="T91" s="141"/>
      <c r="U91" s="125"/>
      <c r="V91" s="141"/>
      <c r="W91" s="141"/>
      <c r="X91" s="125"/>
      <c r="Y91" s="141"/>
      <c r="Z91" s="149">
        <f>_xlfn.IFERROR(IF(#REF!=1,MID(#REF!,FIND("A",#REF!)+1,FIND("B",#REF!)-FIND("A",#REF!)-1),RIGHT(#REF!,1)),"")</f>
      </c>
      <c r="AA91" s="149">
        <f>TEXT(_xlfn.IFERROR(IF(#REF!=1,MID(#REF!,FIND("B",#REF!)+1,FIND("C",#REF!)-FIND("B",#REF!)-1),RIGHT(#REF!,LEN(#REF!)-FIND("B",#REF!))),""),"00")</f>
      </c>
      <c r="AB91" s="149">
        <f>TEXT(_xlfn.IFERROR(IF(#REF!=1,MID(#REF!,FIND("C",#REF!)+1,FIND("D",#REF!)-FIND("C",#REF!)-1),RIGHT(#REF!,LEN(#REF!)-FIND("C",#REF!))),""),"00")</f>
      </c>
      <c r="AC91" s="149">
        <f>TEXT(_xlfn.IFERROR(RIGHT(#REF!,LEN(#REF!)-FIND("D",#REF!)),""),"00")</f>
      </c>
    </row>
    <row r="92" spans="1:29" ht="56.25" customHeight="1">
      <c r="A92" s="141" t="s">
        <v>878</v>
      </c>
      <c r="B92" s="141" t="s">
        <v>1141</v>
      </c>
      <c r="C92" s="111" t="s">
        <v>879</v>
      </c>
      <c r="D92" s="125" t="s">
        <v>58</v>
      </c>
      <c r="E92" s="141" t="s">
        <v>604</v>
      </c>
      <c r="F92" s="125" t="s">
        <v>614</v>
      </c>
      <c r="G92" s="125" t="s">
        <v>606</v>
      </c>
      <c r="H92" s="141" t="s">
        <v>605</v>
      </c>
      <c r="I92" s="141"/>
      <c r="J92" s="141"/>
      <c r="K92" s="111" t="s">
        <v>1034</v>
      </c>
      <c r="L92" s="125" t="s">
        <v>859</v>
      </c>
      <c r="M92" s="141">
        <v>1</v>
      </c>
      <c r="N92" s="111" t="s">
        <v>1035</v>
      </c>
      <c r="O92" s="125" t="s">
        <v>860</v>
      </c>
      <c r="P92" s="141">
        <v>418</v>
      </c>
      <c r="Q92" s="111" t="s">
        <v>1036</v>
      </c>
      <c r="R92" s="125" t="s">
        <v>861</v>
      </c>
      <c r="S92" s="141">
        <v>1</v>
      </c>
      <c r="T92" s="113"/>
      <c r="U92" s="125"/>
      <c r="V92" s="141"/>
      <c r="W92" s="141"/>
      <c r="X92" s="125"/>
      <c r="Y92" s="141"/>
      <c r="Z92" s="149"/>
      <c r="AA92" s="149"/>
      <c r="AB92" s="149"/>
      <c r="AC92" s="149"/>
    </row>
    <row r="93" spans="1:29" ht="53.25" customHeight="1">
      <c r="A93" s="141" t="s">
        <v>882</v>
      </c>
      <c r="B93" s="141" t="s">
        <v>1142</v>
      </c>
      <c r="C93" s="111" t="s">
        <v>883</v>
      </c>
      <c r="D93" s="125" t="s">
        <v>58</v>
      </c>
      <c r="E93" s="141" t="s">
        <v>604</v>
      </c>
      <c r="F93" s="125" t="s">
        <v>614</v>
      </c>
      <c r="G93" s="125" t="s">
        <v>606</v>
      </c>
      <c r="H93" s="141" t="s">
        <v>605</v>
      </c>
      <c r="I93" s="141"/>
      <c r="J93" s="141"/>
      <c r="K93" s="111" t="s">
        <v>1034</v>
      </c>
      <c r="L93" s="125" t="s">
        <v>859</v>
      </c>
      <c r="M93" s="141">
        <v>1</v>
      </c>
      <c r="N93" s="111" t="s">
        <v>1035</v>
      </c>
      <c r="O93" s="125" t="s">
        <v>860</v>
      </c>
      <c r="P93" s="141">
        <v>588</v>
      </c>
      <c r="Q93" s="111" t="s">
        <v>1036</v>
      </c>
      <c r="R93" s="125" t="s">
        <v>861</v>
      </c>
      <c r="S93" s="141">
        <v>1</v>
      </c>
      <c r="T93" s="113"/>
      <c r="U93" s="125"/>
      <c r="V93" s="141"/>
      <c r="W93" s="141"/>
      <c r="X93" s="125"/>
      <c r="Y93" s="141"/>
      <c r="Z93" s="149"/>
      <c r="AA93" s="149"/>
      <c r="AB93" s="149"/>
      <c r="AC93" s="149"/>
    </row>
    <row r="94" spans="1:29" ht="59.25" customHeight="1">
      <c r="A94" s="141" t="s">
        <v>884</v>
      </c>
      <c r="B94" s="141" t="s">
        <v>1143</v>
      </c>
      <c r="C94" s="111" t="s">
        <v>885</v>
      </c>
      <c r="D94" s="125" t="s">
        <v>58</v>
      </c>
      <c r="E94" s="141" t="s">
        <v>604</v>
      </c>
      <c r="F94" s="125" t="s">
        <v>614</v>
      </c>
      <c r="G94" s="125"/>
      <c r="H94" s="141" t="s">
        <v>605</v>
      </c>
      <c r="I94" s="141"/>
      <c r="J94" s="141"/>
      <c r="K94" s="111" t="s">
        <v>1034</v>
      </c>
      <c r="L94" s="125" t="s">
        <v>859</v>
      </c>
      <c r="M94" s="141">
        <v>1</v>
      </c>
      <c r="N94" s="111" t="s">
        <v>1035</v>
      </c>
      <c r="O94" s="125" t="s">
        <v>860</v>
      </c>
      <c r="P94" s="141">
        <v>129</v>
      </c>
      <c r="Q94" s="111" t="s">
        <v>1036</v>
      </c>
      <c r="R94" s="125" t="s">
        <v>861</v>
      </c>
      <c r="S94" s="141">
        <v>1</v>
      </c>
      <c r="T94" s="113"/>
      <c r="U94" s="125"/>
      <c r="V94" s="141"/>
      <c r="W94" s="141"/>
      <c r="X94" s="125"/>
      <c r="Y94" s="141"/>
      <c r="Z94" s="149"/>
      <c r="AA94" s="149"/>
      <c r="AB94" s="149"/>
      <c r="AC94" s="149"/>
    </row>
    <row r="95" spans="1:29" ht="56.25" customHeight="1">
      <c r="A95" s="141" t="s">
        <v>886</v>
      </c>
      <c r="B95" s="141" t="s">
        <v>1144</v>
      </c>
      <c r="C95" s="111" t="s">
        <v>887</v>
      </c>
      <c r="D95" s="125" t="s">
        <v>40</v>
      </c>
      <c r="E95" s="141" t="s">
        <v>604</v>
      </c>
      <c r="F95" s="125" t="s">
        <v>611</v>
      </c>
      <c r="G95" s="125" t="s">
        <v>606</v>
      </c>
      <c r="H95" s="141" t="s">
        <v>605</v>
      </c>
      <c r="I95" s="141"/>
      <c r="J95" s="141"/>
      <c r="K95" s="111" t="s">
        <v>1034</v>
      </c>
      <c r="L95" s="125" t="s">
        <v>859</v>
      </c>
      <c r="M95" s="141">
        <v>1</v>
      </c>
      <c r="N95" s="111" t="s">
        <v>1035</v>
      </c>
      <c r="O95" s="125" t="s">
        <v>860</v>
      </c>
      <c r="P95" s="141">
        <v>870</v>
      </c>
      <c r="Q95" s="111" t="s">
        <v>1036</v>
      </c>
      <c r="R95" s="125" t="s">
        <v>861</v>
      </c>
      <c r="S95" s="141">
        <v>1</v>
      </c>
      <c r="T95" s="113"/>
      <c r="U95" s="125"/>
      <c r="V95" s="141"/>
      <c r="W95" s="141"/>
      <c r="X95" s="125"/>
      <c r="Y95" s="141"/>
      <c r="Z95" s="149"/>
      <c r="AA95" s="149"/>
      <c r="AB95" s="149"/>
      <c r="AC95" s="149"/>
    </row>
    <row r="96" spans="1:29" ht="67.5">
      <c r="A96" s="141" t="s">
        <v>900</v>
      </c>
      <c r="B96" s="141" t="s">
        <v>1145</v>
      </c>
      <c r="C96" s="111" t="s">
        <v>899</v>
      </c>
      <c r="D96" s="125" t="s">
        <v>40</v>
      </c>
      <c r="E96" s="141" t="s">
        <v>604</v>
      </c>
      <c r="F96" s="125" t="s">
        <v>611</v>
      </c>
      <c r="G96" s="125" t="s">
        <v>606</v>
      </c>
      <c r="H96" s="141" t="s">
        <v>605</v>
      </c>
      <c r="I96" s="141"/>
      <c r="J96" s="141"/>
      <c r="K96" s="111" t="s">
        <v>1034</v>
      </c>
      <c r="L96" s="125" t="s">
        <v>859</v>
      </c>
      <c r="M96" s="141">
        <v>1</v>
      </c>
      <c r="N96" s="111" t="s">
        <v>1035</v>
      </c>
      <c r="O96" s="125" t="s">
        <v>860</v>
      </c>
      <c r="P96" s="141">
        <v>549</v>
      </c>
      <c r="Q96" s="111" t="s">
        <v>1036</v>
      </c>
      <c r="R96" s="125" t="s">
        <v>861</v>
      </c>
      <c r="S96" s="141">
        <v>1</v>
      </c>
      <c r="T96" s="113"/>
      <c r="U96" s="125"/>
      <c r="V96" s="141"/>
      <c r="W96" s="141"/>
      <c r="X96" s="125"/>
      <c r="Y96" s="141"/>
      <c r="Z96" s="149"/>
      <c r="AA96" s="149"/>
      <c r="AB96" s="149"/>
      <c r="AC96" s="149"/>
    </row>
    <row r="97" spans="1:29" ht="67.5">
      <c r="A97" s="141" t="s">
        <v>906</v>
      </c>
      <c r="B97" s="141" t="s">
        <v>1147</v>
      </c>
      <c r="C97" s="111" t="s">
        <v>1033</v>
      </c>
      <c r="D97" s="125" t="s">
        <v>40</v>
      </c>
      <c r="E97" s="141" t="s">
        <v>604</v>
      </c>
      <c r="F97" s="125" t="s">
        <v>611</v>
      </c>
      <c r="G97" s="125" t="s">
        <v>606</v>
      </c>
      <c r="H97" s="141" t="s">
        <v>605</v>
      </c>
      <c r="I97" s="141"/>
      <c r="J97" s="141"/>
      <c r="K97" s="111" t="s">
        <v>1034</v>
      </c>
      <c r="L97" s="125" t="s">
        <v>859</v>
      </c>
      <c r="M97" s="141">
        <v>1</v>
      </c>
      <c r="N97" s="111" t="s">
        <v>1035</v>
      </c>
      <c r="O97" s="125" t="s">
        <v>860</v>
      </c>
      <c r="P97" s="141">
        <v>881</v>
      </c>
      <c r="Q97" s="111" t="s">
        <v>1036</v>
      </c>
      <c r="R97" s="125" t="s">
        <v>861</v>
      </c>
      <c r="S97" s="141">
        <v>1</v>
      </c>
      <c r="T97" s="113"/>
      <c r="U97" s="125"/>
      <c r="V97" s="141"/>
      <c r="W97" s="141"/>
      <c r="X97" s="125"/>
      <c r="Y97" s="141"/>
      <c r="Z97" s="149"/>
      <c r="AA97" s="149"/>
      <c r="AB97" s="149"/>
      <c r="AC97" s="149"/>
    </row>
    <row r="98" spans="1:29" ht="67.5">
      <c r="A98" s="141" t="s">
        <v>907</v>
      </c>
      <c r="B98" s="141" t="s">
        <v>1149</v>
      </c>
      <c r="C98" s="111" t="s">
        <v>908</v>
      </c>
      <c r="D98" s="125" t="s">
        <v>40</v>
      </c>
      <c r="E98" s="141" t="s">
        <v>604</v>
      </c>
      <c r="F98" s="125" t="s">
        <v>611</v>
      </c>
      <c r="G98" s="125" t="s">
        <v>606</v>
      </c>
      <c r="H98" s="141" t="s">
        <v>605</v>
      </c>
      <c r="I98" s="141"/>
      <c r="J98" s="141"/>
      <c r="K98" s="111" t="s">
        <v>1034</v>
      </c>
      <c r="L98" s="125" t="s">
        <v>859</v>
      </c>
      <c r="M98" s="141">
        <v>2</v>
      </c>
      <c r="N98" s="111" t="s">
        <v>1035</v>
      </c>
      <c r="O98" s="125" t="s">
        <v>860</v>
      </c>
      <c r="P98" s="141">
        <v>648</v>
      </c>
      <c r="Q98" s="111" t="s">
        <v>1036</v>
      </c>
      <c r="R98" s="125" t="s">
        <v>861</v>
      </c>
      <c r="S98" s="141">
        <v>1</v>
      </c>
      <c r="T98" s="113"/>
      <c r="U98" s="125"/>
      <c r="V98" s="141"/>
      <c r="W98" s="141"/>
      <c r="X98" s="125"/>
      <c r="Y98" s="141"/>
      <c r="Z98" s="149"/>
      <c r="AA98" s="149"/>
      <c r="AB98" s="149"/>
      <c r="AC98" s="149"/>
    </row>
    <row r="99" spans="1:29" ht="67.5">
      <c r="A99" s="141" t="s">
        <v>909</v>
      </c>
      <c r="B99" s="141" t="s">
        <v>1151</v>
      </c>
      <c r="C99" s="111" t="s">
        <v>910</v>
      </c>
      <c r="D99" s="125" t="s">
        <v>40</v>
      </c>
      <c r="E99" s="141" t="s">
        <v>604</v>
      </c>
      <c r="F99" s="125" t="s">
        <v>611</v>
      </c>
      <c r="G99" s="125" t="s">
        <v>606</v>
      </c>
      <c r="H99" s="141" t="s">
        <v>605</v>
      </c>
      <c r="I99" s="141"/>
      <c r="J99" s="141"/>
      <c r="K99" s="111" t="s">
        <v>1034</v>
      </c>
      <c r="L99" s="125" t="s">
        <v>859</v>
      </c>
      <c r="M99" s="141">
        <v>1</v>
      </c>
      <c r="N99" s="111" t="s">
        <v>1035</v>
      </c>
      <c r="O99" s="125" t="s">
        <v>860</v>
      </c>
      <c r="P99" s="141">
        <v>210</v>
      </c>
      <c r="Q99" s="111" t="s">
        <v>1036</v>
      </c>
      <c r="R99" s="125" t="s">
        <v>861</v>
      </c>
      <c r="S99" s="141">
        <v>1</v>
      </c>
      <c r="T99" s="113"/>
      <c r="U99" s="125"/>
      <c r="V99" s="141"/>
      <c r="W99" s="141"/>
      <c r="X99" s="125"/>
      <c r="Y99" s="141"/>
      <c r="Z99" s="149"/>
      <c r="AA99" s="149"/>
      <c r="AB99" s="149"/>
      <c r="AC99" s="149"/>
    </row>
    <row r="100" spans="1:29" ht="67.5">
      <c r="A100" s="141" t="s">
        <v>911</v>
      </c>
      <c r="B100" s="141" t="s">
        <v>1152</v>
      </c>
      <c r="C100" s="111" t="s">
        <v>912</v>
      </c>
      <c r="D100" s="125" t="s">
        <v>40</v>
      </c>
      <c r="E100" s="141" t="s">
        <v>604</v>
      </c>
      <c r="F100" s="125" t="s">
        <v>611</v>
      </c>
      <c r="G100" s="125" t="s">
        <v>606</v>
      </c>
      <c r="H100" s="141" t="s">
        <v>605</v>
      </c>
      <c r="I100" s="141"/>
      <c r="J100" s="141"/>
      <c r="K100" s="111" t="s">
        <v>1034</v>
      </c>
      <c r="L100" s="125" t="s">
        <v>859</v>
      </c>
      <c r="M100" s="141">
        <v>1</v>
      </c>
      <c r="N100" s="111" t="s">
        <v>1035</v>
      </c>
      <c r="O100" s="125" t="s">
        <v>860</v>
      </c>
      <c r="P100" s="141">
        <v>191</v>
      </c>
      <c r="Q100" s="111" t="s">
        <v>1036</v>
      </c>
      <c r="R100" s="125" t="s">
        <v>861</v>
      </c>
      <c r="S100" s="141">
        <v>1</v>
      </c>
      <c r="T100" s="113"/>
      <c r="U100" s="125"/>
      <c r="V100" s="141"/>
      <c r="W100" s="141"/>
      <c r="X100" s="125"/>
      <c r="Y100" s="141"/>
      <c r="Z100" s="149"/>
      <c r="AA100" s="149"/>
      <c r="AB100" s="149"/>
      <c r="AC100" s="149"/>
    </row>
    <row r="101" spans="1:29" ht="67.5">
      <c r="A101" s="141" t="s">
        <v>913</v>
      </c>
      <c r="B101" s="141" t="s">
        <v>1153</v>
      </c>
      <c r="C101" s="111" t="s">
        <v>914</v>
      </c>
      <c r="D101" s="125" t="s">
        <v>40</v>
      </c>
      <c r="E101" s="141" t="s">
        <v>604</v>
      </c>
      <c r="F101" s="125" t="s">
        <v>611</v>
      </c>
      <c r="G101" s="125" t="s">
        <v>606</v>
      </c>
      <c r="H101" s="141" t="s">
        <v>605</v>
      </c>
      <c r="I101" s="141"/>
      <c r="J101" s="141"/>
      <c r="K101" s="111" t="s">
        <v>1034</v>
      </c>
      <c r="L101" s="125" t="s">
        <v>859</v>
      </c>
      <c r="M101" s="141">
        <v>1</v>
      </c>
      <c r="N101" s="111" t="s">
        <v>1035</v>
      </c>
      <c r="O101" s="125" t="s">
        <v>860</v>
      </c>
      <c r="P101" s="141">
        <v>881</v>
      </c>
      <c r="Q101" s="111" t="s">
        <v>1036</v>
      </c>
      <c r="R101" s="125" t="s">
        <v>861</v>
      </c>
      <c r="S101" s="141">
        <v>1</v>
      </c>
      <c r="T101" s="113"/>
      <c r="U101" s="125"/>
      <c r="V101" s="141"/>
      <c r="W101" s="141"/>
      <c r="X101" s="125"/>
      <c r="Y101" s="141"/>
      <c r="Z101" s="149"/>
      <c r="AA101" s="149"/>
      <c r="AB101" s="149"/>
      <c r="AC101" s="149"/>
    </row>
    <row r="102" spans="1:29" ht="67.5">
      <c r="A102" s="141" t="s">
        <v>915</v>
      </c>
      <c r="B102" s="141" t="s">
        <v>1154</v>
      </c>
      <c r="C102" s="111" t="s">
        <v>916</v>
      </c>
      <c r="D102" s="125" t="s">
        <v>40</v>
      </c>
      <c r="E102" s="141" t="s">
        <v>604</v>
      </c>
      <c r="F102" s="125" t="s">
        <v>611</v>
      </c>
      <c r="G102" s="125" t="s">
        <v>606</v>
      </c>
      <c r="H102" s="141" t="s">
        <v>605</v>
      </c>
      <c r="I102" s="141"/>
      <c r="J102" s="141"/>
      <c r="K102" s="111" t="s">
        <v>1034</v>
      </c>
      <c r="L102" s="125" t="s">
        <v>859</v>
      </c>
      <c r="M102" s="141">
        <v>1</v>
      </c>
      <c r="N102" s="111" t="s">
        <v>1035</v>
      </c>
      <c r="O102" s="125" t="s">
        <v>860</v>
      </c>
      <c r="P102" s="141">
        <v>319</v>
      </c>
      <c r="Q102" s="111" t="s">
        <v>1036</v>
      </c>
      <c r="R102" s="125" t="s">
        <v>861</v>
      </c>
      <c r="S102" s="141">
        <v>1</v>
      </c>
      <c r="T102" s="113"/>
      <c r="U102" s="125"/>
      <c r="V102" s="141"/>
      <c r="W102" s="141"/>
      <c r="X102" s="125"/>
      <c r="Y102" s="141"/>
      <c r="Z102" s="149"/>
      <c r="AA102" s="149"/>
      <c r="AB102" s="149"/>
      <c r="AC102" s="149"/>
    </row>
    <row r="103" spans="1:29" ht="67.5">
      <c r="A103" s="141" t="s">
        <v>920</v>
      </c>
      <c r="B103" s="141" t="s">
        <v>1155</v>
      </c>
      <c r="C103" s="111" t="s">
        <v>923</v>
      </c>
      <c r="D103" s="125" t="s">
        <v>50</v>
      </c>
      <c r="E103" s="141" t="s">
        <v>604</v>
      </c>
      <c r="F103" s="125" t="s">
        <v>612</v>
      </c>
      <c r="G103" s="125" t="s">
        <v>606</v>
      </c>
      <c r="H103" s="141" t="s">
        <v>605</v>
      </c>
      <c r="I103" s="141"/>
      <c r="J103" s="141"/>
      <c r="K103" s="111" t="s">
        <v>1034</v>
      </c>
      <c r="L103" s="125" t="s">
        <v>859</v>
      </c>
      <c r="M103" s="141">
        <v>2</v>
      </c>
      <c r="N103" s="111" t="s">
        <v>1035</v>
      </c>
      <c r="O103" s="125" t="s">
        <v>860</v>
      </c>
      <c r="P103" s="141">
        <v>237</v>
      </c>
      <c r="Q103" s="111" t="s">
        <v>1036</v>
      </c>
      <c r="R103" s="125" t="s">
        <v>861</v>
      </c>
      <c r="S103" s="141">
        <v>1</v>
      </c>
      <c r="T103" s="113"/>
      <c r="U103" s="125"/>
      <c r="V103" s="141"/>
      <c r="W103" s="141"/>
      <c r="X103" s="125"/>
      <c r="Y103" s="141"/>
      <c r="Z103" s="149"/>
      <c r="AA103" s="149"/>
      <c r="AB103" s="149"/>
      <c r="AC103" s="149"/>
    </row>
    <row r="104" spans="1:29" ht="67.5">
      <c r="A104" s="141" t="s">
        <v>921</v>
      </c>
      <c r="B104" s="141" t="s">
        <v>1156</v>
      </c>
      <c r="C104" s="111" t="s">
        <v>922</v>
      </c>
      <c r="D104" s="125" t="s">
        <v>50</v>
      </c>
      <c r="E104" s="141" t="s">
        <v>604</v>
      </c>
      <c r="F104" s="125" t="s">
        <v>612</v>
      </c>
      <c r="G104" s="125" t="s">
        <v>606</v>
      </c>
      <c r="H104" s="141" t="s">
        <v>605</v>
      </c>
      <c r="I104" s="141"/>
      <c r="J104" s="141"/>
      <c r="K104" s="111" t="s">
        <v>1034</v>
      </c>
      <c r="L104" s="125" t="s">
        <v>859</v>
      </c>
      <c r="M104" s="141">
        <v>2</v>
      </c>
      <c r="N104" s="111" t="s">
        <v>1035</v>
      </c>
      <c r="O104" s="125" t="s">
        <v>860</v>
      </c>
      <c r="P104" s="141">
        <v>245</v>
      </c>
      <c r="Q104" s="111" t="s">
        <v>1036</v>
      </c>
      <c r="R104" s="125" t="s">
        <v>861</v>
      </c>
      <c r="S104" s="141">
        <v>1</v>
      </c>
      <c r="T104" s="113"/>
      <c r="U104" s="125"/>
      <c r="V104" s="141"/>
      <c r="W104" s="141"/>
      <c r="X104" s="125"/>
      <c r="Y104" s="141"/>
      <c r="Z104" s="149"/>
      <c r="AA104" s="149"/>
      <c r="AB104" s="149"/>
      <c r="AC104" s="149"/>
    </row>
    <row r="105" spans="1:29" ht="67.5">
      <c r="A105" s="141" t="s">
        <v>924</v>
      </c>
      <c r="B105" s="141" t="s">
        <v>1157</v>
      </c>
      <c r="C105" s="111" t="s">
        <v>925</v>
      </c>
      <c r="D105" s="125" t="s">
        <v>50</v>
      </c>
      <c r="E105" s="141" t="s">
        <v>604</v>
      </c>
      <c r="F105" s="125" t="s">
        <v>612</v>
      </c>
      <c r="G105" s="125" t="s">
        <v>606</v>
      </c>
      <c r="H105" s="141" t="s">
        <v>605</v>
      </c>
      <c r="I105" s="141"/>
      <c r="J105" s="141" t="s">
        <v>626</v>
      </c>
      <c r="K105" s="111" t="s">
        <v>1034</v>
      </c>
      <c r="L105" s="125" t="s">
        <v>859</v>
      </c>
      <c r="M105" s="141">
        <v>2</v>
      </c>
      <c r="N105" s="111" t="s">
        <v>1035</v>
      </c>
      <c r="O105" s="125" t="s">
        <v>860</v>
      </c>
      <c r="P105" s="141">
        <v>193</v>
      </c>
      <c r="Q105" s="111" t="s">
        <v>1036</v>
      </c>
      <c r="R105" s="125" t="s">
        <v>861</v>
      </c>
      <c r="S105" s="141">
        <v>1</v>
      </c>
      <c r="T105" s="113"/>
      <c r="U105" s="125"/>
      <c r="V105" s="141"/>
      <c r="W105" s="141"/>
      <c r="X105" s="125"/>
      <c r="Y105" s="141"/>
      <c r="Z105" s="149"/>
      <c r="AA105" s="149"/>
      <c r="AB105" s="149"/>
      <c r="AC105" s="149"/>
    </row>
    <row r="106" spans="1:29" ht="67.5">
      <c r="A106" s="141" t="s">
        <v>928</v>
      </c>
      <c r="B106" s="141" t="s">
        <v>1158</v>
      </c>
      <c r="C106" s="111" t="s">
        <v>929</v>
      </c>
      <c r="D106" s="125" t="s">
        <v>36</v>
      </c>
      <c r="E106" s="141" t="s">
        <v>604</v>
      </c>
      <c r="F106" s="125" t="s">
        <v>610</v>
      </c>
      <c r="G106" s="125" t="s">
        <v>606</v>
      </c>
      <c r="H106" s="141" t="s">
        <v>605</v>
      </c>
      <c r="I106" s="141"/>
      <c r="J106" s="141"/>
      <c r="K106" s="111" t="s">
        <v>1034</v>
      </c>
      <c r="L106" s="125" t="s">
        <v>859</v>
      </c>
      <c r="M106" s="141">
        <v>1</v>
      </c>
      <c r="N106" s="111" t="s">
        <v>1035</v>
      </c>
      <c r="O106" s="125" t="s">
        <v>860</v>
      </c>
      <c r="P106" s="141">
        <v>445</v>
      </c>
      <c r="Q106" s="111" t="s">
        <v>1036</v>
      </c>
      <c r="R106" s="125" t="s">
        <v>861</v>
      </c>
      <c r="S106" s="141">
        <v>1</v>
      </c>
      <c r="T106" s="113"/>
      <c r="U106" s="125"/>
      <c r="V106" s="141"/>
      <c r="W106" s="141"/>
      <c r="X106" s="125"/>
      <c r="Y106" s="141"/>
      <c r="Z106" s="149"/>
      <c r="AA106" s="149"/>
      <c r="AB106" s="149"/>
      <c r="AC106" s="149"/>
    </row>
    <row r="107" spans="1:29" ht="67.5">
      <c r="A107" s="141" t="s">
        <v>930</v>
      </c>
      <c r="B107" s="141" t="s">
        <v>1159</v>
      </c>
      <c r="C107" s="111" t="s">
        <v>931</v>
      </c>
      <c r="D107" s="125" t="s">
        <v>36</v>
      </c>
      <c r="E107" s="141" t="s">
        <v>604</v>
      </c>
      <c r="F107" s="125" t="s">
        <v>610</v>
      </c>
      <c r="G107" s="125" t="s">
        <v>606</v>
      </c>
      <c r="H107" s="141" t="s">
        <v>605</v>
      </c>
      <c r="I107" s="141"/>
      <c r="J107" s="141"/>
      <c r="K107" s="111" t="s">
        <v>1034</v>
      </c>
      <c r="L107" s="125" t="s">
        <v>859</v>
      </c>
      <c r="M107" s="141">
        <v>1</v>
      </c>
      <c r="N107" s="111" t="s">
        <v>1035</v>
      </c>
      <c r="O107" s="125" t="s">
        <v>860</v>
      </c>
      <c r="P107" s="141">
        <v>580</v>
      </c>
      <c r="Q107" s="111" t="s">
        <v>1036</v>
      </c>
      <c r="R107" s="125" t="s">
        <v>861</v>
      </c>
      <c r="S107" s="141">
        <v>1</v>
      </c>
      <c r="T107" s="113"/>
      <c r="U107" s="125"/>
      <c r="V107" s="141"/>
      <c r="W107" s="141"/>
      <c r="X107" s="125"/>
      <c r="Y107" s="141"/>
      <c r="Z107" s="149"/>
      <c r="AA107" s="149"/>
      <c r="AB107" s="149"/>
      <c r="AC107" s="149"/>
    </row>
    <row r="108" spans="1:29" ht="67.5">
      <c r="A108" s="141" t="s">
        <v>932</v>
      </c>
      <c r="B108" s="141" t="s">
        <v>1160</v>
      </c>
      <c r="C108" s="111" t="s">
        <v>933</v>
      </c>
      <c r="D108" s="125" t="s">
        <v>36</v>
      </c>
      <c r="E108" s="141" t="s">
        <v>604</v>
      </c>
      <c r="F108" s="125" t="s">
        <v>610</v>
      </c>
      <c r="G108" s="125" t="s">
        <v>606</v>
      </c>
      <c r="H108" s="141" t="s">
        <v>605</v>
      </c>
      <c r="I108" s="141"/>
      <c r="J108" s="141"/>
      <c r="K108" s="111" t="s">
        <v>1034</v>
      </c>
      <c r="L108" s="125" t="s">
        <v>859</v>
      </c>
      <c r="M108" s="141">
        <v>2</v>
      </c>
      <c r="N108" s="111" t="s">
        <v>1035</v>
      </c>
      <c r="O108" s="125" t="s">
        <v>860</v>
      </c>
      <c r="P108" s="141">
        <v>236</v>
      </c>
      <c r="Q108" s="111" t="s">
        <v>1036</v>
      </c>
      <c r="R108" s="125" t="s">
        <v>861</v>
      </c>
      <c r="S108" s="141">
        <v>1</v>
      </c>
      <c r="T108" s="113"/>
      <c r="U108" s="125"/>
      <c r="V108" s="141"/>
      <c r="W108" s="141"/>
      <c r="X108" s="125"/>
      <c r="Y108" s="141"/>
      <c r="Z108" s="149"/>
      <c r="AA108" s="149"/>
      <c r="AB108" s="149"/>
      <c r="AC108" s="149"/>
    </row>
    <row r="109" spans="1:29" ht="67.5">
      <c r="A109" s="141" t="s">
        <v>936</v>
      </c>
      <c r="B109" s="141" t="s">
        <v>1161</v>
      </c>
      <c r="C109" s="111" t="s">
        <v>937</v>
      </c>
      <c r="D109" s="125" t="s">
        <v>36</v>
      </c>
      <c r="E109" s="141" t="s">
        <v>604</v>
      </c>
      <c r="F109" s="125" t="s">
        <v>610</v>
      </c>
      <c r="G109" s="125" t="s">
        <v>606</v>
      </c>
      <c r="H109" s="141" t="s">
        <v>605</v>
      </c>
      <c r="I109" s="141"/>
      <c r="J109" s="141"/>
      <c r="K109" s="111" t="s">
        <v>1034</v>
      </c>
      <c r="L109" s="125" t="s">
        <v>859</v>
      </c>
      <c r="M109" s="141">
        <v>2</v>
      </c>
      <c r="N109" s="111" t="s">
        <v>1035</v>
      </c>
      <c r="O109" s="125" t="s">
        <v>860</v>
      </c>
      <c r="P109" s="141">
        <v>828</v>
      </c>
      <c r="Q109" s="111" t="s">
        <v>1036</v>
      </c>
      <c r="R109" s="125" t="s">
        <v>861</v>
      </c>
      <c r="S109" s="141">
        <v>1</v>
      </c>
      <c r="T109" s="113"/>
      <c r="U109" s="125"/>
      <c r="V109" s="141"/>
      <c r="W109" s="141"/>
      <c r="X109" s="125"/>
      <c r="Y109" s="141"/>
      <c r="Z109" s="149"/>
      <c r="AA109" s="149"/>
      <c r="AB109" s="149"/>
      <c r="AC109" s="149"/>
    </row>
    <row r="110" spans="1:29" ht="67.5">
      <c r="A110" s="141" t="s">
        <v>940</v>
      </c>
      <c r="B110" s="141" t="s">
        <v>1162</v>
      </c>
      <c r="C110" s="111" t="s">
        <v>941</v>
      </c>
      <c r="D110" s="125" t="s">
        <v>46</v>
      </c>
      <c r="E110" s="141" t="s">
        <v>604</v>
      </c>
      <c r="F110" s="125" t="s">
        <v>179</v>
      </c>
      <c r="G110" s="125" t="s">
        <v>606</v>
      </c>
      <c r="H110" s="141" t="s">
        <v>605</v>
      </c>
      <c r="I110" s="141"/>
      <c r="J110" s="141" t="s">
        <v>626</v>
      </c>
      <c r="K110" s="111" t="s">
        <v>1034</v>
      </c>
      <c r="L110" s="125" t="s">
        <v>859</v>
      </c>
      <c r="M110" s="141">
        <v>2</v>
      </c>
      <c r="N110" s="111" t="s">
        <v>1035</v>
      </c>
      <c r="O110" s="125" t="s">
        <v>860</v>
      </c>
      <c r="P110" s="141">
        <v>221</v>
      </c>
      <c r="Q110" s="111" t="s">
        <v>1036</v>
      </c>
      <c r="R110" s="125" t="s">
        <v>861</v>
      </c>
      <c r="S110" s="141">
        <v>1</v>
      </c>
      <c r="T110" s="113"/>
      <c r="U110" s="125"/>
      <c r="V110" s="141"/>
      <c r="W110" s="141"/>
      <c r="X110" s="125"/>
      <c r="Y110" s="141"/>
      <c r="Z110" s="149"/>
      <c r="AA110" s="149"/>
      <c r="AB110" s="149"/>
      <c r="AC110" s="149"/>
    </row>
    <row r="111" spans="1:29" ht="67.5">
      <c r="A111" s="141" t="s">
        <v>942</v>
      </c>
      <c r="B111" s="141" t="s">
        <v>1164</v>
      </c>
      <c r="C111" s="111" t="s">
        <v>943</v>
      </c>
      <c r="D111" s="125" t="s">
        <v>46</v>
      </c>
      <c r="E111" s="141" t="s">
        <v>604</v>
      </c>
      <c r="F111" s="125" t="s">
        <v>179</v>
      </c>
      <c r="G111" s="125" t="s">
        <v>606</v>
      </c>
      <c r="H111" s="141" t="s">
        <v>605</v>
      </c>
      <c r="I111" s="141"/>
      <c r="J111" s="141"/>
      <c r="K111" s="111" t="s">
        <v>1034</v>
      </c>
      <c r="L111" s="125" t="s">
        <v>859</v>
      </c>
      <c r="M111" s="141">
        <v>2</v>
      </c>
      <c r="N111" s="111" t="s">
        <v>1035</v>
      </c>
      <c r="O111" s="125" t="s">
        <v>860</v>
      </c>
      <c r="P111" s="141">
        <v>645</v>
      </c>
      <c r="Q111" s="111" t="s">
        <v>1036</v>
      </c>
      <c r="R111" s="125" t="s">
        <v>861</v>
      </c>
      <c r="S111" s="141">
        <v>1</v>
      </c>
      <c r="T111" s="113"/>
      <c r="U111" s="125"/>
      <c r="V111" s="141"/>
      <c r="W111" s="141"/>
      <c r="X111" s="125"/>
      <c r="Y111" s="141"/>
      <c r="Z111" s="149"/>
      <c r="AA111" s="149"/>
      <c r="AB111" s="149"/>
      <c r="AC111" s="149"/>
    </row>
    <row r="112" spans="1:29" ht="67.5">
      <c r="A112" s="141" t="s">
        <v>944</v>
      </c>
      <c r="B112" s="141" t="s">
        <v>1165</v>
      </c>
      <c r="C112" s="111" t="s">
        <v>941</v>
      </c>
      <c r="D112" s="125" t="s">
        <v>46</v>
      </c>
      <c r="E112" s="141" t="s">
        <v>604</v>
      </c>
      <c r="F112" s="125" t="s">
        <v>179</v>
      </c>
      <c r="G112" s="125" t="s">
        <v>606</v>
      </c>
      <c r="H112" s="141" t="s">
        <v>605</v>
      </c>
      <c r="I112" s="141"/>
      <c r="J112" s="141"/>
      <c r="K112" s="111" t="s">
        <v>1034</v>
      </c>
      <c r="L112" s="125" t="s">
        <v>859</v>
      </c>
      <c r="M112" s="141">
        <v>3</v>
      </c>
      <c r="N112" s="111" t="s">
        <v>1035</v>
      </c>
      <c r="O112" s="125" t="s">
        <v>860</v>
      </c>
      <c r="P112" s="141">
        <v>817</v>
      </c>
      <c r="Q112" s="111" t="s">
        <v>1036</v>
      </c>
      <c r="R112" s="125" t="s">
        <v>861</v>
      </c>
      <c r="S112" s="141">
        <v>1</v>
      </c>
      <c r="T112" s="113"/>
      <c r="U112" s="125"/>
      <c r="V112" s="141"/>
      <c r="W112" s="141"/>
      <c r="X112" s="125"/>
      <c r="Y112" s="141"/>
      <c r="Z112" s="149"/>
      <c r="AA112" s="149"/>
      <c r="AB112" s="149"/>
      <c r="AC112" s="149"/>
    </row>
    <row r="113" spans="1:29" ht="67.5">
      <c r="A113" s="141" t="s">
        <v>945</v>
      </c>
      <c r="B113" s="141" t="s">
        <v>1166</v>
      </c>
      <c r="C113" s="111" t="s">
        <v>946</v>
      </c>
      <c r="D113" s="125" t="s">
        <v>46</v>
      </c>
      <c r="E113" s="141" t="s">
        <v>604</v>
      </c>
      <c r="F113" s="125" t="s">
        <v>179</v>
      </c>
      <c r="G113" s="125" t="s">
        <v>606</v>
      </c>
      <c r="H113" s="141" t="s">
        <v>605</v>
      </c>
      <c r="I113" s="141"/>
      <c r="J113" s="141"/>
      <c r="K113" s="111" t="s">
        <v>1034</v>
      </c>
      <c r="L113" s="125" t="s">
        <v>859</v>
      </c>
      <c r="M113" s="141">
        <v>2</v>
      </c>
      <c r="N113" s="111" t="s">
        <v>1035</v>
      </c>
      <c r="O113" s="125" t="s">
        <v>860</v>
      </c>
      <c r="P113" s="141">
        <v>476</v>
      </c>
      <c r="Q113" s="111" t="s">
        <v>1036</v>
      </c>
      <c r="R113" s="125" t="s">
        <v>861</v>
      </c>
      <c r="S113" s="141">
        <v>1</v>
      </c>
      <c r="T113" s="113"/>
      <c r="U113" s="125"/>
      <c r="V113" s="141"/>
      <c r="W113" s="141"/>
      <c r="X113" s="125"/>
      <c r="Y113" s="141"/>
      <c r="Z113" s="149"/>
      <c r="AA113" s="149"/>
      <c r="AB113" s="149"/>
      <c r="AC113" s="149"/>
    </row>
    <row r="114" spans="1:29" ht="67.5">
      <c r="A114" s="141" t="s">
        <v>947</v>
      </c>
      <c r="B114" s="141" t="s">
        <v>1167</v>
      </c>
      <c r="C114" s="111" t="s">
        <v>948</v>
      </c>
      <c r="D114" s="125" t="s">
        <v>46</v>
      </c>
      <c r="E114" s="141" t="s">
        <v>604</v>
      </c>
      <c r="F114" s="125" t="s">
        <v>179</v>
      </c>
      <c r="G114" s="125" t="s">
        <v>606</v>
      </c>
      <c r="H114" s="141" t="s">
        <v>605</v>
      </c>
      <c r="I114" s="141"/>
      <c r="J114" s="141"/>
      <c r="K114" s="111" t="s">
        <v>1034</v>
      </c>
      <c r="L114" s="125" t="s">
        <v>859</v>
      </c>
      <c r="M114" s="141">
        <v>1</v>
      </c>
      <c r="N114" s="111" t="s">
        <v>1035</v>
      </c>
      <c r="O114" s="125" t="s">
        <v>860</v>
      </c>
      <c r="P114" s="141">
        <v>415</v>
      </c>
      <c r="Q114" s="111" t="s">
        <v>1036</v>
      </c>
      <c r="R114" s="125" t="s">
        <v>861</v>
      </c>
      <c r="S114" s="141">
        <v>1</v>
      </c>
      <c r="T114" s="113"/>
      <c r="U114" s="125"/>
      <c r="V114" s="141"/>
      <c r="W114" s="141"/>
      <c r="X114" s="125"/>
      <c r="Y114" s="141"/>
      <c r="Z114" s="149"/>
      <c r="AA114" s="149"/>
      <c r="AB114" s="149"/>
      <c r="AC114" s="149"/>
    </row>
    <row r="115" spans="1:29" ht="67.5">
      <c r="A115" s="141" t="s">
        <v>949</v>
      </c>
      <c r="B115" s="141" t="s">
        <v>1168</v>
      </c>
      <c r="C115" s="111" t="s">
        <v>950</v>
      </c>
      <c r="D115" s="125" t="s">
        <v>46</v>
      </c>
      <c r="E115" s="141" t="s">
        <v>604</v>
      </c>
      <c r="F115" s="125" t="s">
        <v>179</v>
      </c>
      <c r="G115" s="125" t="s">
        <v>606</v>
      </c>
      <c r="H115" s="141" t="s">
        <v>605</v>
      </c>
      <c r="I115" s="141"/>
      <c r="J115" s="141"/>
      <c r="K115" s="111" t="s">
        <v>1034</v>
      </c>
      <c r="L115" s="125" t="s">
        <v>859</v>
      </c>
      <c r="M115" s="141">
        <v>1</v>
      </c>
      <c r="N115" s="111" t="s">
        <v>1035</v>
      </c>
      <c r="O115" s="125" t="s">
        <v>860</v>
      </c>
      <c r="P115" s="141">
        <v>260</v>
      </c>
      <c r="Q115" s="111" t="s">
        <v>1036</v>
      </c>
      <c r="R115" s="125" t="s">
        <v>861</v>
      </c>
      <c r="S115" s="141">
        <v>1</v>
      </c>
      <c r="T115" s="113"/>
      <c r="U115" s="125"/>
      <c r="V115" s="141"/>
      <c r="W115" s="141"/>
      <c r="X115" s="125"/>
      <c r="Y115" s="141"/>
      <c r="Z115" s="149"/>
      <c r="AA115" s="149"/>
      <c r="AB115" s="149"/>
      <c r="AC115" s="149"/>
    </row>
    <row r="116" spans="1:29" ht="67.5">
      <c r="A116" s="141" t="s">
        <v>951</v>
      </c>
      <c r="B116" s="141" t="s">
        <v>1169</v>
      </c>
      <c r="C116" s="111" t="s">
        <v>952</v>
      </c>
      <c r="D116" s="125" t="s">
        <v>46</v>
      </c>
      <c r="E116" s="141" t="s">
        <v>604</v>
      </c>
      <c r="F116" s="125" t="s">
        <v>179</v>
      </c>
      <c r="G116" s="125" t="s">
        <v>606</v>
      </c>
      <c r="H116" s="141" t="s">
        <v>605</v>
      </c>
      <c r="I116" s="141"/>
      <c r="J116" s="141"/>
      <c r="K116" s="111" t="s">
        <v>1034</v>
      </c>
      <c r="L116" s="125" t="s">
        <v>859</v>
      </c>
      <c r="M116" s="141">
        <v>4</v>
      </c>
      <c r="N116" s="111" t="s">
        <v>1035</v>
      </c>
      <c r="O116" s="125" t="s">
        <v>860</v>
      </c>
      <c r="P116" s="141">
        <v>667</v>
      </c>
      <c r="Q116" s="111" t="s">
        <v>1036</v>
      </c>
      <c r="R116" s="125" t="s">
        <v>861</v>
      </c>
      <c r="S116" s="141">
        <v>1</v>
      </c>
      <c r="T116" s="113"/>
      <c r="U116" s="125"/>
      <c r="V116" s="141"/>
      <c r="W116" s="141"/>
      <c r="X116" s="125"/>
      <c r="Y116" s="141"/>
      <c r="Z116" s="149"/>
      <c r="AA116" s="149"/>
      <c r="AB116" s="149"/>
      <c r="AC116" s="149"/>
    </row>
    <row r="117" spans="1:29" ht="67.5">
      <c r="A117" s="141" t="s">
        <v>955</v>
      </c>
      <c r="B117" s="141" t="s">
        <v>1170</v>
      </c>
      <c r="C117" s="111" t="s">
        <v>919</v>
      </c>
      <c r="D117" s="125" t="s">
        <v>50</v>
      </c>
      <c r="E117" s="141" t="s">
        <v>604</v>
      </c>
      <c r="F117" s="125" t="s">
        <v>612</v>
      </c>
      <c r="G117" s="125" t="s">
        <v>606</v>
      </c>
      <c r="H117" s="141" t="s">
        <v>605</v>
      </c>
      <c r="I117" s="141"/>
      <c r="J117" s="141"/>
      <c r="K117" s="111" t="s">
        <v>1034</v>
      </c>
      <c r="L117" s="125" t="s">
        <v>859</v>
      </c>
      <c r="M117" s="141">
        <v>2</v>
      </c>
      <c r="N117" s="111" t="s">
        <v>1035</v>
      </c>
      <c r="O117" s="125" t="s">
        <v>860</v>
      </c>
      <c r="P117" s="141">
        <v>312</v>
      </c>
      <c r="Q117" s="111" t="s">
        <v>1036</v>
      </c>
      <c r="R117" s="125" t="s">
        <v>861</v>
      </c>
      <c r="S117" s="141">
        <v>1</v>
      </c>
      <c r="T117" s="113"/>
      <c r="U117" s="125"/>
      <c r="V117" s="141"/>
      <c r="W117" s="141"/>
      <c r="X117" s="125"/>
      <c r="Y117" s="141"/>
      <c r="Z117" s="149"/>
      <c r="AA117" s="149"/>
      <c r="AB117" s="149"/>
      <c r="AC117" s="149"/>
    </row>
    <row r="118" spans="1:29" ht="22.5">
      <c r="A118" s="141" t="s">
        <v>204</v>
      </c>
      <c r="B118" s="141"/>
      <c r="C118" s="125" t="s">
        <v>205</v>
      </c>
      <c r="D118" s="125"/>
      <c r="E118" s="141"/>
      <c r="F118" s="125"/>
      <c r="G118" s="125"/>
      <c r="H118" s="141"/>
      <c r="I118" s="141"/>
      <c r="J118" s="141"/>
      <c r="K118" s="141"/>
      <c r="L118" s="125"/>
      <c r="M118" s="141"/>
      <c r="N118" s="141"/>
      <c r="O118" s="125"/>
      <c r="P118" s="141"/>
      <c r="Q118" s="141"/>
      <c r="R118" s="125"/>
      <c r="S118" s="141"/>
      <c r="T118" s="141"/>
      <c r="U118" s="125"/>
      <c r="V118" s="141"/>
      <c r="W118" s="141"/>
      <c r="X118" s="125"/>
      <c r="Y118" s="141"/>
      <c r="Z118" s="149">
        <f>_xlfn.IFERROR(IF(#REF!=1,MID(#REF!,FIND("A",#REF!)+1,FIND("B",#REF!)-FIND("A",#REF!)-1),RIGHT(#REF!,1)),"")</f>
      </c>
      <c r="AA118" s="149">
        <f>TEXT(_xlfn.IFERROR(IF(#REF!=1,MID(#REF!,FIND("B",#REF!)+1,FIND("C",#REF!)-FIND("B",#REF!)-1),RIGHT(#REF!,LEN(#REF!)-FIND("B",#REF!))),""),"00")</f>
      </c>
      <c r="AB118" s="149">
        <f>TEXT(_xlfn.IFERROR(IF(#REF!=1,MID(#REF!,FIND("C",#REF!)+1,FIND("D",#REF!)-FIND("C",#REF!)-1),RIGHT(#REF!,LEN(#REF!)-FIND("C",#REF!))),""),"00")</f>
      </c>
      <c r="AC118" s="149">
        <f>TEXT(_xlfn.IFERROR(RIGHT(#REF!,LEN(#REF!)-FIND("D",#REF!)),""),"00")</f>
      </c>
    </row>
    <row r="119" spans="1:29" ht="55.5" customHeight="1">
      <c r="A119" s="141" t="s">
        <v>206</v>
      </c>
      <c r="B119" s="58" t="s">
        <v>1171</v>
      </c>
      <c r="C119" s="125" t="s">
        <v>590</v>
      </c>
      <c r="D119" s="125" t="s">
        <v>36</v>
      </c>
      <c r="E119" s="141" t="s">
        <v>10</v>
      </c>
      <c r="F119" s="125" t="s">
        <v>610</v>
      </c>
      <c r="G119" s="125" t="s">
        <v>12</v>
      </c>
      <c r="H119" s="141" t="s">
        <v>13</v>
      </c>
      <c r="I119" s="141" t="s">
        <v>14</v>
      </c>
      <c r="J119" s="141"/>
      <c r="K119" s="141" t="s">
        <v>709</v>
      </c>
      <c r="L119" s="125" t="s">
        <v>740</v>
      </c>
      <c r="M119" s="143">
        <v>28063</v>
      </c>
      <c r="N119" s="141"/>
      <c r="O119" s="125"/>
      <c r="P119" s="141"/>
      <c r="Q119" s="141"/>
      <c r="R119" s="125"/>
      <c r="S119" s="141"/>
      <c r="T119" s="141"/>
      <c r="U119" s="125"/>
      <c r="V119" s="141"/>
      <c r="W119" s="141"/>
      <c r="X119" s="125"/>
      <c r="Y119" s="141"/>
      <c r="Z119" s="149">
        <f>_xlfn.IFERROR(IF(#REF!=1,MID(#REF!,FIND("A",#REF!)+1,FIND("B",#REF!)-FIND("A",#REF!)-1),RIGHT(#REF!,1)),"")</f>
      </c>
      <c r="AA119" s="149">
        <f>TEXT(_xlfn.IFERROR(IF(#REF!=1,MID(#REF!,FIND("B",#REF!)+1,FIND("C",#REF!)-FIND("B",#REF!)-1),RIGHT(#REF!,LEN(#REF!)-FIND("B",#REF!))),""),"00")</f>
      </c>
      <c r="AB119" s="149">
        <f>TEXT(_xlfn.IFERROR(IF(#REF!=1,MID(#REF!,FIND("C",#REF!)+1,FIND("D",#REF!)-FIND("C",#REF!)-1),RIGHT(#REF!,LEN(#REF!)-FIND("C",#REF!))),""),"00")</f>
      </c>
      <c r="AC119" s="149">
        <f>TEXT(_xlfn.IFERROR(RIGHT(#REF!,LEN(#REF!)-FIND("D",#REF!)),""),"00")</f>
      </c>
    </row>
    <row r="120" spans="1:29" ht="55.5" customHeight="1">
      <c r="A120" s="141" t="s">
        <v>207</v>
      </c>
      <c r="B120" s="58" t="s">
        <v>1172</v>
      </c>
      <c r="C120" s="125" t="s">
        <v>743</v>
      </c>
      <c r="D120" s="125" t="s">
        <v>36</v>
      </c>
      <c r="E120" s="141" t="s">
        <v>10</v>
      </c>
      <c r="F120" s="125" t="s">
        <v>610</v>
      </c>
      <c r="G120" s="125" t="s">
        <v>12</v>
      </c>
      <c r="H120" s="141" t="s">
        <v>13</v>
      </c>
      <c r="I120" s="141" t="s">
        <v>14</v>
      </c>
      <c r="J120" s="141"/>
      <c r="K120" s="141" t="s">
        <v>709</v>
      </c>
      <c r="L120" s="125" t="s">
        <v>740</v>
      </c>
      <c r="M120" s="143">
        <v>14600</v>
      </c>
      <c r="N120" s="141" t="s">
        <v>711</v>
      </c>
      <c r="O120" s="125" t="s">
        <v>712</v>
      </c>
      <c r="P120" s="141">
        <v>100</v>
      </c>
      <c r="Q120" s="141"/>
      <c r="R120" s="125"/>
      <c r="S120" s="141"/>
      <c r="T120" s="141"/>
      <c r="U120" s="125"/>
      <c r="V120" s="141"/>
      <c r="W120" s="141"/>
      <c r="X120" s="125"/>
      <c r="Y120" s="141"/>
      <c r="Z120" s="149">
        <f>_xlfn.IFERROR(IF(#REF!=1,MID(#REF!,FIND("A",#REF!)+1,FIND("B",#REF!)-FIND("A",#REF!)-1),RIGHT(#REF!,1)),"")</f>
      </c>
      <c r="AA120" s="149">
        <f>TEXT(_xlfn.IFERROR(IF(#REF!=1,MID(#REF!,FIND("B",#REF!)+1,FIND("C",#REF!)-FIND("B",#REF!)-1),RIGHT(#REF!,LEN(#REF!)-FIND("B",#REF!))),""),"00")</f>
      </c>
      <c r="AB120" s="149">
        <f>TEXT(_xlfn.IFERROR(IF(#REF!=1,MID(#REF!,FIND("C",#REF!)+1,FIND("D",#REF!)-FIND("C",#REF!)-1),RIGHT(#REF!,LEN(#REF!)-FIND("C",#REF!))),""),"00")</f>
      </c>
      <c r="AC120" s="149">
        <f>TEXT(_xlfn.IFERROR(RIGHT(#REF!,LEN(#REF!)-FIND("D",#REF!)),""),"00")</f>
      </c>
    </row>
    <row r="121" spans="1:29" ht="55.5" customHeight="1">
      <c r="A121" s="141" t="s">
        <v>209</v>
      </c>
      <c r="B121" s="58" t="s">
        <v>1173</v>
      </c>
      <c r="C121" s="125" t="s">
        <v>210</v>
      </c>
      <c r="D121" s="125" t="s">
        <v>21</v>
      </c>
      <c r="E121" s="141" t="s">
        <v>10</v>
      </c>
      <c r="F121" s="125" t="s">
        <v>234</v>
      </c>
      <c r="G121" s="125" t="s">
        <v>12</v>
      </c>
      <c r="H121" s="141" t="s">
        <v>13</v>
      </c>
      <c r="I121" s="141" t="s">
        <v>14</v>
      </c>
      <c r="J121" s="141"/>
      <c r="K121" s="141" t="s">
        <v>709</v>
      </c>
      <c r="L121" s="125" t="s">
        <v>710</v>
      </c>
      <c r="M121" s="143">
        <v>6846</v>
      </c>
      <c r="N121" s="141"/>
      <c r="O121" s="125"/>
      <c r="P121" s="141"/>
      <c r="Q121" s="141"/>
      <c r="R121" s="125"/>
      <c r="S121" s="141"/>
      <c r="T121" s="141"/>
      <c r="U121" s="125"/>
      <c r="V121" s="141"/>
      <c r="W121" s="141"/>
      <c r="X121" s="125"/>
      <c r="Y121" s="141"/>
      <c r="Z121" s="149">
        <f>_xlfn.IFERROR(IF(#REF!=1,MID(#REF!,FIND("A",#REF!)+1,FIND("B",#REF!)-FIND("A",#REF!)-1),RIGHT(#REF!,1)),"")</f>
      </c>
      <c r="AA121" s="149">
        <f>TEXT(_xlfn.IFERROR(IF(#REF!=1,MID(#REF!,FIND("B",#REF!)+1,FIND("C",#REF!)-FIND("B",#REF!)-1),RIGHT(#REF!,LEN(#REF!)-FIND("B",#REF!))),""),"00")</f>
      </c>
      <c r="AB121" s="149">
        <f>TEXT(_xlfn.IFERROR(IF(#REF!=1,MID(#REF!,FIND("C",#REF!)+1,FIND("D",#REF!)-FIND("C",#REF!)-1),RIGHT(#REF!,LEN(#REF!)-FIND("C",#REF!))),""),"00")</f>
      </c>
      <c r="AC121" s="149">
        <f>TEXT(_xlfn.IFERROR(RIGHT(#REF!,LEN(#REF!)-FIND("D",#REF!)),""),"00")</f>
      </c>
    </row>
    <row r="122" spans="1:29" ht="67.5">
      <c r="A122" s="141" t="s">
        <v>211</v>
      </c>
      <c r="B122" s="141" t="s">
        <v>1174</v>
      </c>
      <c r="C122" s="125" t="s">
        <v>212</v>
      </c>
      <c r="D122" s="125" t="s">
        <v>21</v>
      </c>
      <c r="E122" s="141" t="s">
        <v>213</v>
      </c>
      <c r="F122" s="125" t="s">
        <v>234</v>
      </c>
      <c r="G122" s="125" t="s">
        <v>214</v>
      </c>
      <c r="H122" s="141" t="s">
        <v>13</v>
      </c>
      <c r="I122" s="141"/>
      <c r="J122" s="141"/>
      <c r="K122" s="141" t="s">
        <v>744</v>
      </c>
      <c r="L122" s="125" t="s">
        <v>745</v>
      </c>
      <c r="M122" s="157" t="s">
        <v>746</v>
      </c>
      <c r="N122" s="141" t="s">
        <v>747</v>
      </c>
      <c r="O122" s="125" t="s">
        <v>754</v>
      </c>
      <c r="P122" s="141">
        <v>1</v>
      </c>
      <c r="Q122" s="141" t="s">
        <v>748</v>
      </c>
      <c r="R122" s="125" t="s">
        <v>749</v>
      </c>
      <c r="S122" s="141">
        <v>0</v>
      </c>
      <c r="T122" s="141" t="s">
        <v>750</v>
      </c>
      <c r="U122" s="125" t="s">
        <v>751</v>
      </c>
      <c r="V122" s="141">
        <v>4</v>
      </c>
      <c r="W122" s="141" t="s">
        <v>752</v>
      </c>
      <c r="X122" s="125" t="s">
        <v>753</v>
      </c>
      <c r="Y122" s="141">
        <v>0</v>
      </c>
      <c r="Z122" s="149">
        <f>_xlfn.IFERROR(IF(#REF!=1,MID(#REF!,FIND("A",#REF!)+1,FIND("B",#REF!)-FIND("A",#REF!)-1),RIGHT(#REF!,1)),"")</f>
      </c>
      <c r="AA122" s="149">
        <f>TEXT(_xlfn.IFERROR(IF(#REF!=1,MID(#REF!,FIND("B",#REF!)+1,FIND("C",#REF!)-FIND("B",#REF!)-1),RIGHT(#REF!,LEN(#REF!)-FIND("B",#REF!))),""),"00")</f>
      </c>
      <c r="AB122" s="149">
        <f>TEXT(_xlfn.IFERROR(IF(#REF!=1,MID(#REF!,FIND("C",#REF!)+1,FIND("D",#REF!)-FIND("C",#REF!)-1),RIGHT(#REF!,LEN(#REF!)-FIND("C",#REF!))),""),"00")</f>
      </c>
      <c r="AC122" s="149">
        <f>TEXT(_xlfn.IFERROR(RIGHT(#REF!,LEN(#REF!)-FIND("D",#REF!)),""),"00")</f>
      </c>
    </row>
    <row r="123" spans="1:29" ht="55.5" customHeight="1">
      <c r="A123" s="141" t="s">
        <v>215</v>
      </c>
      <c r="B123" s="141" t="s">
        <v>1175</v>
      </c>
      <c r="C123" s="125" t="s">
        <v>1428</v>
      </c>
      <c r="D123" s="125" t="s">
        <v>36</v>
      </c>
      <c r="E123" s="141" t="s">
        <v>213</v>
      </c>
      <c r="F123" s="125" t="s">
        <v>37</v>
      </c>
      <c r="G123" s="125" t="s">
        <v>214</v>
      </c>
      <c r="H123" s="141" t="s">
        <v>13</v>
      </c>
      <c r="I123" s="141" t="s">
        <v>14</v>
      </c>
      <c r="J123" s="141"/>
      <c r="K123" s="141" t="s">
        <v>744</v>
      </c>
      <c r="L123" s="125" t="s">
        <v>745</v>
      </c>
      <c r="M123" s="157">
        <v>2.8</v>
      </c>
      <c r="N123" s="141" t="s">
        <v>747</v>
      </c>
      <c r="O123" s="125" t="s">
        <v>754</v>
      </c>
      <c r="P123" s="141">
        <v>1</v>
      </c>
      <c r="Q123" s="141" t="s">
        <v>748</v>
      </c>
      <c r="R123" s="125" t="s">
        <v>749</v>
      </c>
      <c r="S123" s="141">
        <v>0</v>
      </c>
      <c r="T123" s="141" t="s">
        <v>750</v>
      </c>
      <c r="U123" s="125" t="s">
        <v>751</v>
      </c>
      <c r="V123" s="141">
        <v>0</v>
      </c>
      <c r="W123" s="141" t="s">
        <v>752</v>
      </c>
      <c r="X123" s="125" t="s">
        <v>753</v>
      </c>
      <c r="Y123" s="141">
        <v>0</v>
      </c>
      <c r="Z123" s="149">
        <f>_xlfn.IFERROR(IF(#REF!=1,MID(#REF!,FIND("A",#REF!)+1,FIND("B",#REF!)-FIND("A",#REF!)-1),RIGHT(#REF!,1)),"")</f>
      </c>
      <c r="AA123" s="149">
        <f>TEXT(_xlfn.IFERROR(IF(#REF!=1,MID(#REF!,FIND("B",#REF!)+1,FIND("C",#REF!)-FIND("B",#REF!)-1),RIGHT(#REF!,LEN(#REF!)-FIND("B",#REF!))),""),"00")</f>
      </c>
      <c r="AB123" s="149">
        <f>TEXT(_xlfn.IFERROR(IF(#REF!=1,MID(#REF!,FIND("C",#REF!)+1,FIND("D",#REF!)-FIND("C",#REF!)-1),RIGHT(#REF!,LEN(#REF!)-FIND("C",#REF!))),""),"00")</f>
      </c>
      <c r="AC123" s="149">
        <f>TEXT(_xlfn.IFERROR(RIGHT(#REF!,LEN(#REF!)-FIND("D",#REF!)),""),"00")</f>
      </c>
    </row>
    <row r="124" spans="1:29" ht="67.5">
      <c r="A124" s="141" t="s">
        <v>216</v>
      </c>
      <c r="B124" s="141" t="s">
        <v>1176</v>
      </c>
      <c r="C124" s="125" t="s">
        <v>217</v>
      </c>
      <c r="D124" s="125" t="s">
        <v>58</v>
      </c>
      <c r="E124" s="141" t="s">
        <v>213</v>
      </c>
      <c r="F124" s="125" t="s">
        <v>755</v>
      </c>
      <c r="G124" s="125" t="s">
        <v>214</v>
      </c>
      <c r="H124" s="141" t="s">
        <v>13</v>
      </c>
      <c r="I124" s="141" t="s">
        <v>14</v>
      </c>
      <c r="J124" s="141"/>
      <c r="K124" s="141" t="s">
        <v>744</v>
      </c>
      <c r="L124" s="125" t="s">
        <v>745</v>
      </c>
      <c r="M124" s="141">
        <v>5.66</v>
      </c>
      <c r="N124" s="141" t="s">
        <v>747</v>
      </c>
      <c r="O124" s="125" t="s">
        <v>754</v>
      </c>
      <c r="P124" s="141">
        <v>1</v>
      </c>
      <c r="Q124" s="141" t="s">
        <v>748</v>
      </c>
      <c r="R124" s="125" t="s">
        <v>749</v>
      </c>
      <c r="S124" s="141">
        <v>0</v>
      </c>
      <c r="T124" s="141" t="s">
        <v>750</v>
      </c>
      <c r="U124" s="125" t="s">
        <v>751</v>
      </c>
      <c r="V124" s="141">
        <v>0</v>
      </c>
      <c r="W124" s="141" t="s">
        <v>752</v>
      </c>
      <c r="X124" s="125" t="s">
        <v>753</v>
      </c>
      <c r="Y124" s="141">
        <v>0</v>
      </c>
      <c r="Z124" s="149">
        <f>_xlfn.IFERROR(IF(#REF!=1,MID(#REF!,FIND("A",#REF!)+1,FIND("B",#REF!)-FIND("A",#REF!)-1),RIGHT(#REF!,1)),"")</f>
      </c>
      <c r="AA124" s="149">
        <f>TEXT(_xlfn.IFERROR(IF(#REF!=1,MID(#REF!,FIND("B",#REF!)+1,FIND("C",#REF!)-FIND("B",#REF!)-1),RIGHT(#REF!,LEN(#REF!)-FIND("B",#REF!))),""),"00")</f>
      </c>
      <c r="AB124" s="149">
        <f>TEXT(_xlfn.IFERROR(IF(#REF!=1,MID(#REF!,FIND("C",#REF!)+1,FIND("D",#REF!)-FIND("C",#REF!)-1),RIGHT(#REF!,LEN(#REF!)-FIND("C",#REF!))),""),"00")</f>
      </c>
      <c r="AC124" s="149">
        <f>TEXT(_xlfn.IFERROR(RIGHT(#REF!,LEN(#REF!)-FIND("D",#REF!)),""),"00")</f>
      </c>
    </row>
    <row r="125" spans="1:29" ht="57" customHeight="1">
      <c r="A125" s="141" t="s">
        <v>218</v>
      </c>
      <c r="B125" s="141" t="s">
        <v>1177</v>
      </c>
      <c r="C125" s="125" t="s">
        <v>219</v>
      </c>
      <c r="D125" s="125" t="s">
        <v>50</v>
      </c>
      <c r="E125" s="141" t="s">
        <v>213</v>
      </c>
      <c r="F125" s="125" t="s">
        <v>612</v>
      </c>
      <c r="G125" s="125" t="s">
        <v>214</v>
      </c>
      <c r="H125" s="141" t="s">
        <v>13</v>
      </c>
      <c r="I125" s="141" t="s">
        <v>14</v>
      </c>
      <c r="J125" s="141"/>
      <c r="K125" s="141" t="s">
        <v>744</v>
      </c>
      <c r="L125" s="125" t="s">
        <v>745</v>
      </c>
      <c r="M125" s="141">
        <v>13.11</v>
      </c>
      <c r="N125" s="141" t="s">
        <v>747</v>
      </c>
      <c r="O125" s="125" t="s">
        <v>754</v>
      </c>
      <c r="P125" s="141">
        <v>1</v>
      </c>
      <c r="Q125" s="141" t="s">
        <v>748</v>
      </c>
      <c r="R125" s="125" t="s">
        <v>749</v>
      </c>
      <c r="S125" s="141">
        <v>0</v>
      </c>
      <c r="T125" s="141" t="s">
        <v>750</v>
      </c>
      <c r="U125" s="125" t="s">
        <v>751</v>
      </c>
      <c r="V125" s="141">
        <v>9</v>
      </c>
      <c r="W125" s="141" t="s">
        <v>752</v>
      </c>
      <c r="X125" s="125" t="s">
        <v>753</v>
      </c>
      <c r="Y125" s="141">
        <v>0</v>
      </c>
      <c r="Z125" s="149">
        <f>_xlfn.IFERROR(IF(#REF!=1,MID(#REF!,FIND("A",#REF!)+1,FIND("B",#REF!)-FIND("A",#REF!)-1),RIGHT(#REF!,1)),"")</f>
      </c>
      <c r="AA125" s="149">
        <f>TEXT(_xlfn.IFERROR(IF(#REF!=1,MID(#REF!,FIND("B",#REF!)+1,FIND("C",#REF!)-FIND("B",#REF!)-1),RIGHT(#REF!,LEN(#REF!)-FIND("B",#REF!))),""),"00")</f>
      </c>
      <c r="AB125" s="149">
        <f>TEXT(_xlfn.IFERROR(IF(#REF!=1,MID(#REF!,FIND("C",#REF!)+1,FIND("D",#REF!)-FIND("C",#REF!)-1),RIGHT(#REF!,LEN(#REF!)-FIND("C",#REF!))),""),"00")</f>
      </c>
      <c r="AC125" s="149">
        <f>TEXT(_xlfn.IFERROR(RIGHT(#REF!,LEN(#REF!)-FIND("D",#REF!)),""),"00")</f>
      </c>
    </row>
    <row r="126" spans="1:29" ht="57.75" customHeight="1">
      <c r="A126" s="141" t="s">
        <v>220</v>
      </c>
      <c r="B126" s="141" t="s">
        <v>1178</v>
      </c>
      <c r="C126" s="125" t="s">
        <v>1429</v>
      </c>
      <c r="D126" s="125" t="s">
        <v>9</v>
      </c>
      <c r="E126" s="141" t="s">
        <v>213</v>
      </c>
      <c r="F126" s="125" t="s">
        <v>608</v>
      </c>
      <c r="G126" s="125" t="s">
        <v>624</v>
      </c>
      <c r="H126" s="141" t="s">
        <v>13</v>
      </c>
      <c r="I126" s="141" t="s">
        <v>14</v>
      </c>
      <c r="J126" s="141"/>
      <c r="K126" s="141" t="s">
        <v>744</v>
      </c>
      <c r="L126" s="125" t="s">
        <v>1431</v>
      </c>
      <c r="M126" s="141">
        <v>5</v>
      </c>
      <c r="N126" s="141" t="s">
        <v>747</v>
      </c>
      <c r="O126" s="125" t="s">
        <v>754</v>
      </c>
      <c r="P126" s="141">
        <v>1</v>
      </c>
      <c r="Q126" s="141" t="s">
        <v>748</v>
      </c>
      <c r="R126" s="125" t="s">
        <v>749</v>
      </c>
      <c r="S126" s="141">
        <v>0</v>
      </c>
      <c r="T126" s="141" t="s">
        <v>750</v>
      </c>
      <c r="U126" s="125" t="s">
        <v>751</v>
      </c>
      <c r="V126" s="141">
        <v>0</v>
      </c>
      <c r="W126" s="141" t="s">
        <v>752</v>
      </c>
      <c r="X126" s="125" t="s">
        <v>753</v>
      </c>
      <c r="Y126" s="141">
        <v>0</v>
      </c>
      <c r="Z126" s="149">
        <f>_xlfn.IFERROR(IF(#REF!=1,MID(#REF!,FIND("A",#REF!)+1,FIND("B",#REF!)-FIND("A",#REF!)-1),RIGHT(#REF!,1)),"")</f>
      </c>
      <c r="AA126" s="149">
        <f>TEXT(_xlfn.IFERROR(IF(#REF!=1,MID(#REF!,FIND("B",#REF!)+1,FIND("C",#REF!)-FIND("B",#REF!)-1),RIGHT(#REF!,LEN(#REF!)-FIND("B",#REF!))),""),"00")</f>
      </c>
      <c r="AB126" s="149">
        <f>TEXT(_xlfn.IFERROR(IF(#REF!=1,MID(#REF!,FIND("C",#REF!)+1,FIND("D",#REF!)-FIND("C",#REF!)-1),RIGHT(#REF!,LEN(#REF!)-FIND("C",#REF!))),""),"00")</f>
      </c>
      <c r="AC126" s="149">
        <f>TEXT(_xlfn.IFERROR(RIGHT(#REF!,LEN(#REF!)-FIND("D",#REF!)),""),"00")</f>
      </c>
    </row>
    <row r="127" spans="1:29" ht="67.5">
      <c r="A127" s="141" t="s">
        <v>221</v>
      </c>
      <c r="B127" s="141" t="s">
        <v>1179</v>
      </c>
      <c r="C127" s="125" t="s">
        <v>222</v>
      </c>
      <c r="D127" s="125" t="s">
        <v>9</v>
      </c>
      <c r="E127" s="141" t="s">
        <v>213</v>
      </c>
      <c r="F127" s="125" t="s">
        <v>608</v>
      </c>
      <c r="G127" s="125" t="s">
        <v>624</v>
      </c>
      <c r="H127" s="141" t="s">
        <v>13</v>
      </c>
      <c r="I127" s="141"/>
      <c r="J127" s="141"/>
      <c r="K127" s="141" t="s">
        <v>744</v>
      </c>
      <c r="L127" s="125" t="s">
        <v>1431</v>
      </c>
      <c r="M127" s="141">
        <v>9.7</v>
      </c>
      <c r="N127" s="141" t="s">
        <v>747</v>
      </c>
      <c r="O127" s="125" t="s">
        <v>754</v>
      </c>
      <c r="P127" s="141">
        <v>1</v>
      </c>
      <c r="Q127" s="141" t="s">
        <v>748</v>
      </c>
      <c r="R127" s="125" t="s">
        <v>749</v>
      </c>
      <c r="S127" s="141">
        <v>1</v>
      </c>
      <c r="T127" s="141" t="s">
        <v>750</v>
      </c>
      <c r="U127" s="125" t="s">
        <v>751</v>
      </c>
      <c r="V127" s="141">
        <v>0</v>
      </c>
      <c r="W127" s="141" t="s">
        <v>752</v>
      </c>
      <c r="X127" s="125" t="s">
        <v>753</v>
      </c>
      <c r="Y127" s="141">
        <v>0</v>
      </c>
      <c r="Z127" s="149">
        <f>_xlfn.IFERROR(IF(#REF!=1,MID(#REF!,FIND("A",#REF!)+1,FIND("B",#REF!)-FIND("A",#REF!)-1),RIGHT(#REF!,1)),"")</f>
      </c>
      <c r="AA127" s="149">
        <f>TEXT(_xlfn.IFERROR(IF(#REF!=1,MID(#REF!,FIND("B",#REF!)+1,FIND("C",#REF!)-FIND("B",#REF!)-1),RIGHT(#REF!,LEN(#REF!)-FIND("B",#REF!))),""),"00")</f>
      </c>
      <c r="AB127" s="149">
        <f>TEXT(_xlfn.IFERROR(IF(#REF!=1,MID(#REF!,FIND("C",#REF!)+1,FIND("D",#REF!)-FIND("C",#REF!)-1),RIGHT(#REF!,LEN(#REF!)-FIND("C",#REF!))),""),"00")</f>
      </c>
      <c r="AC127" s="149">
        <f>TEXT(_xlfn.IFERROR(RIGHT(#REF!,LEN(#REF!)-FIND("D",#REF!)),""),"00")</f>
      </c>
    </row>
    <row r="128" spans="1:29" ht="67.5">
      <c r="A128" s="141" t="s">
        <v>223</v>
      </c>
      <c r="B128" s="141" t="s">
        <v>1180</v>
      </c>
      <c r="C128" s="125" t="s">
        <v>1430</v>
      </c>
      <c r="D128" s="125" t="s">
        <v>40</v>
      </c>
      <c r="E128" s="141" t="s">
        <v>213</v>
      </c>
      <c r="F128" s="125" t="s">
        <v>611</v>
      </c>
      <c r="G128" s="125" t="s">
        <v>214</v>
      </c>
      <c r="H128" s="141" t="s">
        <v>13</v>
      </c>
      <c r="I128" s="141"/>
      <c r="J128" s="141"/>
      <c r="K128" s="141" t="s">
        <v>744</v>
      </c>
      <c r="L128" s="125" t="s">
        <v>1431</v>
      </c>
      <c r="M128" s="141">
        <v>11</v>
      </c>
      <c r="N128" s="141" t="s">
        <v>747</v>
      </c>
      <c r="O128" s="125" t="s">
        <v>754</v>
      </c>
      <c r="P128" s="141">
        <v>2</v>
      </c>
      <c r="Q128" s="141" t="s">
        <v>748</v>
      </c>
      <c r="R128" s="125" t="s">
        <v>749</v>
      </c>
      <c r="S128" s="141">
        <v>0</v>
      </c>
      <c r="T128" s="141" t="s">
        <v>750</v>
      </c>
      <c r="U128" s="125" t="s">
        <v>751</v>
      </c>
      <c r="V128" s="141">
        <v>0</v>
      </c>
      <c r="W128" s="141" t="s">
        <v>752</v>
      </c>
      <c r="X128" s="125" t="s">
        <v>753</v>
      </c>
      <c r="Y128" s="141">
        <v>2</v>
      </c>
      <c r="Z128" s="149">
        <f>_xlfn.IFERROR(IF(#REF!=1,MID(#REF!,FIND("A",#REF!)+1,FIND("B",#REF!)-FIND("A",#REF!)-1),RIGHT(#REF!,1)),"")</f>
      </c>
      <c r="AA128" s="149">
        <f>TEXT(_xlfn.IFERROR(IF(#REF!=1,MID(#REF!,FIND("B",#REF!)+1,FIND("C",#REF!)-FIND("B",#REF!)-1),RIGHT(#REF!,LEN(#REF!)-FIND("B",#REF!))),""),"00")</f>
      </c>
      <c r="AB128" s="149">
        <f>TEXT(_xlfn.IFERROR(IF(#REF!=1,MID(#REF!,FIND("C",#REF!)+1,FIND("D",#REF!)-FIND("C",#REF!)-1),RIGHT(#REF!,LEN(#REF!)-FIND("C",#REF!))),""),"00")</f>
      </c>
      <c r="AC128" s="149">
        <f>TEXT(_xlfn.IFERROR(RIGHT(#REF!,LEN(#REF!)-FIND("D",#REF!)),""),"00")</f>
      </c>
    </row>
    <row r="129" spans="1:29" ht="67.5">
      <c r="A129" s="141" t="s">
        <v>224</v>
      </c>
      <c r="B129" s="141" t="s">
        <v>1181</v>
      </c>
      <c r="C129" s="125" t="s">
        <v>225</v>
      </c>
      <c r="D129" s="125" t="s">
        <v>46</v>
      </c>
      <c r="E129" s="141" t="s">
        <v>213</v>
      </c>
      <c r="F129" s="125" t="s">
        <v>179</v>
      </c>
      <c r="G129" s="125" t="s">
        <v>214</v>
      </c>
      <c r="H129" s="141" t="s">
        <v>13</v>
      </c>
      <c r="I129" s="141"/>
      <c r="J129" s="141"/>
      <c r="K129" s="141" t="s">
        <v>744</v>
      </c>
      <c r="L129" s="125" t="s">
        <v>756</v>
      </c>
      <c r="M129" s="141">
        <v>5</v>
      </c>
      <c r="N129" s="141" t="s">
        <v>747</v>
      </c>
      <c r="O129" s="125" t="s">
        <v>754</v>
      </c>
      <c r="P129" s="141">
        <v>1</v>
      </c>
      <c r="Q129" s="141" t="s">
        <v>748</v>
      </c>
      <c r="R129" s="125" t="s">
        <v>749</v>
      </c>
      <c r="S129" s="141">
        <v>0</v>
      </c>
      <c r="T129" s="141" t="s">
        <v>750</v>
      </c>
      <c r="U129" s="125" t="s">
        <v>751</v>
      </c>
      <c r="V129" s="141">
        <v>0</v>
      </c>
      <c r="W129" s="141" t="s">
        <v>752</v>
      </c>
      <c r="X129" s="125" t="s">
        <v>753</v>
      </c>
      <c r="Y129" s="141">
        <v>0</v>
      </c>
      <c r="Z129" s="149">
        <f>_xlfn.IFERROR(IF(#REF!=1,MID(#REF!,FIND("A",#REF!)+1,FIND("B",#REF!)-FIND("A",#REF!)-1),RIGHT(#REF!,1)),"")</f>
      </c>
      <c r="AA129" s="149">
        <f>TEXT(_xlfn.IFERROR(IF(#REF!=1,MID(#REF!,FIND("B",#REF!)+1,FIND("C",#REF!)-FIND("B",#REF!)-1),RIGHT(#REF!,LEN(#REF!)-FIND("B",#REF!))),""),"00")</f>
      </c>
      <c r="AB129" s="149">
        <f>TEXT(_xlfn.IFERROR(IF(#REF!=1,MID(#REF!,FIND("C",#REF!)+1,FIND("D",#REF!)-FIND("C",#REF!)-1),RIGHT(#REF!,LEN(#REF!)-FIND("C",#REF!))),""),"00")</f>
      </c>
      <c r="AC129" s="149">
        <f>TEXT(_xlfn.IFERROR(RIGHT(#REF!,LEN(#REF!)-FIND("D",#REF!)),""),"00")</f>
      </c>
    </row>
    <row r="130" spans="1:29" ht="67.5">
      <c r="A130" s="141" t="s">
        <v>226</v>
      </c>
      <c r="B130" s="141" t="s">
        <v>1182</v>
      </c>
      <c r="C130" s="125" t="s">
        <v>227</v>
      </c>
      <c r="D130" s="125" t="s">
        <v>62</v>
      </c>
      <c r="E130" s="141" t="s">
        <v>213</v>
      </c>
      <c r="F130" s="125" t="s">
        <v>242</v>
      </c>
      <c r="G130" s="125" t="s">
        <v>214</v>
      </c>
      <c r="H130" s="141" t="s">
        <v>13</v>
      </c>
      <c r="I130" s="141" t="s">
        <v>14</v>
      </c>
      <c r="J130" s="141"/>
      <c r="K130" s="141" t="s">
        <v>757</v>
      </c>
      <c r="L130" s="125" t="s">
        <v>745</v>
      </c>
      <c r="M130" s="141">
        <v>7</v>
      </c>
      <c r="N130" s="141" t="s">
        <v>747</v>
      </c>
      <c r="O130" s="125" t="s">
        <v>754</v>
      </c>
      <c r="P130" s="141">
        <v>1</v>
      </c>
      <c r="Q130" s="141" t="s">
        <v>748</v>
      </c>
      <c r="R130" s="125" t="s">
        <v>749</v>
      </c>
      <c r="S130" s="141">
        <v>0</v>
      </c>
      <c r="T130" s="141" t="s">
        <v>750</v>
      </c>
      <c r="U130" s="125" t="s">
        <v>751</v>
      </c>
      <c r="V130" s="141">
        <v>0</v>
      </c>
      <c r="W130" s="141" t="s">
        <v>752</v>
      </c>
      <c r="X130" s="125" t="s">
        <v>753</v>
      </c>
      <c r="Y130" s="141">
        <v>0</v>
      </c>
      <c r="Z130" s="149">
        <f>_xlfn.IFERROR(IF(#REF!=1,MID(#REF!,FIND("A",#REF!)+1,FIND("B",#REF!)-FIND("A",#REF!)-1),RIGHT(#REF!,1)),"")</f>
      </c>
      <c r="AA130" s="149">
        <f>TEXT(_xlfn.IFERROR(IF(#REF!=1,MID(#REF!,FIND("B",#REF!)+1,FIND("C",#REF!)-FIND("B",#REF!)-1),RIGHT(#REF!,LEN(#REF!)-FIND("B",#REF!))),""),"00")</f>
      </c>
      <c r="AB130" s="149">
        <f>TEXT(_xlfn.IFERROR(IF(#REF!=1,MID(#REF!,FIND("C",#REF!)+1,FIND("D",#REF!)-FIND("C",#REF!)-1),RIGHT(#REF!,LEN(#REF!)-FIND("C",#REF!))),""),"00")</f>
      </c>
      <c r="AC130" s="149">
        <f>TEXT(_xlfn.IFERROR(RIGHT(#REF!,LEN(#REF!)-FIND("D",#REF!)),""),"00")</f>
      </c>
    </row>
    <row r="131" spans="1:29" ht="67.5">
      <c r="A131" s="141" t="s">
        <v>228</v>
      </c>
      <c r="B131" s="141" t="s">
        <v>1183</v>
      </c>
      <c r="C131" s="125" t="s">
        <v>625</v>
      </c>
      <c r="D131" s="125" t="s">
        <v>62</v>
      </c>
      <c r="E131" s="141" t="s">
        <v>213</v>
      </c>
      <c r="F131" s="125" t="s">
        <v>242</v>
      </c>
      <c r="G131" s="125" t="s">
        <v>214</v>
      </c>
      <c r="H131" s="141" t="s">
        <v>13</v>
      </c>
      <c r="I131" s="141"/>
      <c r="J131" s="141" t="s">
        <v>626</v>
      </c>
      <c r="K131" s="141" t="s">
        <v>757</v>
      </c>
      <c r="L131" s="125" t="s">
        <v>745</v>
      </c>
      <c r="M131" s="141">
        <v>20</v>
      </c>
      <c r="N131" s="141" t="s">
        <v>747</v>
      </c>
      <c r="O131" s="125" t="s">
        <v>754</v>
      </c>
      <c r="P131" s="141">
        <v>1</v>
      </c>
      <c r="Q131" s="141" t="s">
        <v>748</v>
      </c>
      <c r="R131" s="125" t="s">
        <v>749</v>
      </c>
      <c r="S131" s="141">
        <v>0</v>
      </c>
      <c r="T131" s="141" t="s">
        <v>750</v>
      </c>
      <c r="U131" s="125" t="s">
        <v>751</v>
      </c>
      <c r="V131" s="141">
        <v>0</v>
      </c>
      <c r="W131" s="141" t="s">
        <v>752</v>
      </c>
      <c r="X131" s="125" t="s">
        <v>753</v>
      </c>
      <c r="Y131" s="141">
        <v>0</v>
      </c>
      <c r="Z131" s="149">
        <f>_xlfn.IFERROR(IF(#REF!=1,MID(#REF!,FIND("A",#REF!)+1,FIND("B",#REF!)-FIND("A",#REF!)-1),RIGHT(#REF!,1)),"")</f>
      </c>
      <c r="AA131" s="149">
        <f>TEXT(_xlfn.IFERROR(IF(#REF!=1,MID(#REF!,FIND("B",#REF!)+1,FIND("C",#REF!)-FIND("B",#REF!)-1),RIGHT(#REF!,LEN(#REF!)-FIND("B",#REF!))),""),"00")</f>
      </c>
      <c r="AB131" s="149">
        <f>TEXT(_xlfn.IFERROR(IF(#REF!=1,MID(#REF!,FIND("C",#REF!)+1,FIND("D",#REF!)-FIND("C",#REF!)-1),RIGHT(#REF!,LEN(#REF!)-FIND("C",#REF!))),""),"00")</f>
      </c>
      <c r="AC131" s="149">
        <f>TEXT(_xlfn.IFERROR(RIGHT(#REF!,LEN(#REF!)-FIND("D",#REF!)),""),"00")</f>
      </c>
    </row>
    <row r="132" spans="1:29" ht="56.25" customHeight="1">
      <c r="A132" s="141" t="s">
        <v>1418</v>
      </c>
      <c r="B132" s="141" t="s">
        <v>1419</v>
      </c>
      <c r="C132" s="125" t="s">
        <v>1420</v>
      </c>
      <c r="D132" s="125" t="s">
        <v>21</v>
      </c>
      <c r="E132" s="141" t="s">
        <v>213</v>
      </c>
      <c r="F132" s="125" t="s">
        <v>234</v>
      </c>
      <c r="G132" s="125" t="s">
        <v>214</v>
      </c>
      <c r="H132" s="141" t="s">
        <v>13</v>
      </c>
      <c r="I132" s="141"/>
      <c r="J132" s="141"/>
      <c r="K132" s="141" t="s">
        <v>757</v>
      </c>
      <c r="L132" s="125" t="s">
        <v>745</v>
      </c>
      <c r="M132" s="141">
        <v>5</v>
      </c>
      <c r="N132" s="141" t="s">
        <v>747</v>
      </c>
      <c r="O132" s="125" t="s">
        <v>754</v>
      </c>
      <c r="P132" s="141">
        <v>1</v>
      </c>
      <c r="Q132" s="141" t="s">
        <v>748</v>
      </c>
      <c r="R132" s="125" t="s">
        <v>749</v>
      </c>
      <c r="S132" s="141">
        <v>0</v>
      </c>
      <c r="T132" s="141" t="s">
        <v>750</v>
      </c>
      <c r="U132" s="125" t="s">
        <v>751</v>
      </c>
      <c r="V132" s="141">
        <v>0</v>
      </c>
      <c r="W132" s="141" t="s">
        <v>752</v>
      </c>
      <c r="X132" s="125" t="s">
        <v>753</v>
      </c>
      <c r="Y132" s="141">
        <v>0</v>
      </c>
      <c r="Z132" s="149"/>
      <c r="AA132" s="149"/>
      <c r="AB132" s="149"/>
      <c r="AC132" s="149"/>
    </row>
    <row r="133" spans="1:29" ht="11.25">
      <c r="A133" s="141" t="s">
        <v>230</v>
      </c>
      <c r="B133" s="141"/>
      <c r="C133" s="125" t="s">
        <v>231</v>
      </c>
      <c r="D133" s="125"/>
      <c r="E133" s="141"/>
      <c r="F133" s="125"/>
      <c r="G133" s="125"/>
      <c r="H133" s="141"/>
      <c r="I133" s="141"/>
      <c r="J133" s="141"/>
      <c r="K133" s="141"/>
      <c r="L133" s="125"/>
      <c r="M133" s="141"/>
      <c r="N133" s="141"/>
      <c r="O133" s="125"/>
      <c r="P133" s="141"/>
      <c r="Q133" s="141"/>
      <c r="R133" s="125"/>
      <c r="S133" s="141"/>
      <c r="T133" s="141"/>
      <c r="U133" s="125"/>
      <c r="V133" s="141"/>
      <c r="W133" s="141"/>
      <c r="X133" s="125"/>
      <c r="Y133" s="141"/>
      <c r="Z133" s="149">
        <f>_xlfn.IFERROR(IF(#REF!=1,MID(#REF!,FIND("A",#REF!)+1,FIND("B",#REF!)-FIND("A",#REF!)-1),RIGHT(#REF!,1)),"")</f>
      </c>
      <c r="AA133" s="149">
        <f>TEXT(_xlfn.IFERROR(IF(#REF!=1,MID(#REF!,FIND("B",#REF!)+1,FIND("C",#REF!)-FIND("B",#REF!)-1),RIGHT(#REF!,LEN(#REF!)-FIND("B",#REF!))),""),"00")</f>
      </c>
      <c r="AB133" s="149">
        <f>TEXT(_xlfn.IFERROR(IF(#REF!=1,MID(#REF!,FIND("C",#REF!)+1,FIND("D",#REF!)-FIND("C",#REF!)-1),RIGHT(#REF!,LEN(#REF!)-FIND("C",#REF!))),""),"00")</f>
      </c>
      <c r="AC133" s="149">
        <f>TEXT(_xlfn.IFERROR(RIGHT(#REF!,LEN(#REF!)-FIND("D",#REF!)),""),"00")</f>
      </c>
    </row>
    <row r="134" spans="1:29" ht="67.5">
      <c r="A134" s="141" t="s">
        <v>232</v>
      </c>
      <c r="B134" s="58" t="s">
        <v>1184</v>
      </c>
      <c r="C134" s="125" t="s">
        <v>233</v>
      </c>
      <c r="D134" s="125" t="s">
        <v>234</v>
      </c>
      <c r="E134" s="141" t="s">
        <v>235</v>
      </c>
      <c r="F134" s="125" t="s">
        <v>758</v>
      </c>
      <c r="G134" s="125" t="s">
        <v>627</v>
      </c>
      <c r="H134" s="141" t="s">
        <v>13</v>
      </c>
      <c r="I134" s="141"/>
      <c r="J134" s="141"/>
      <c r="K134" s="141" t="s">
        <v>759</v>
      </c>
      <c r="L134" s="125" t="s">
        <v>760</v>
      </c>
      <c r="M134" s="141">
        <v>185</v>
      </c>
      <c r="N134" s="141"/>
      <c r="O134" s="125"/>
      <c r="P134" s="141"/>
      <c r="Q134" s="141"/>
      <c r="R134" s="125"/>
      <c r="S134" s="141"/>
      <c r="T134" s="141"/>
      <c r="U134" s="125"/>
      <c r="V134" s="141"/>
      <c r="W134" s="141"/>
      <c r="X134" s="125"/>
      <c r="Y134" s="141"/>
      <c r="Z134" s="149">
        <f>_xlfn.IFERROR(IF(#REF!=1,MID(#REF!,FIND("A",#REF!)+1,FIND("B",#REF!)-FIND("A",#REF!)-1),RIGHT(#REF!,1)),"")</f>
      </c>
      <c r="AA134" s="149">
        <f>TEXT(_xlfn.IFERROR(IF(#REF!=1,MID(#REF!,FIND("B",#REF!)+1,FIND("C",#REF!)-FIND("B",#REF!)-1),RIGHT(#REF!,LEN(#REF!)-FIND("B",#REF!))),""),"00")</f>
      </c>
      <c r="AB134" s="149">
        <f>TEXT(_xlfn.IFERROR(IF(#REF!=1,MID(#REF!,FIND("C",#REF!)+1,FIND("D",#REF!)-FIND("C",#REF!)-1),RIGHT(#REF!,LEN(#REF!)-FIND("C",#REF!))),""),"00")</f>
      </c>
      <c r="AC134" s="149">
        <f>TEXT(_xlfn.IFERROR(RIGHT(#REF!,LEN(#REF!)-FIND("D",#REF!)),""),"00")</f>
      </c>
    </row>
    <row r="135" spans="1:29" ht="56.25">
      <c r="A135" s="141" t="s">
        <v>237</v>
      </c>
      <c r="B135" s="58" t="s">
        <v>1186</v>
      </c>
      <c r="C135" s="125" t="s">
        <v>238</v>
      </c>
      <c r="D135" s="125" t="s">
        <v>677</v>
      </c>
      <c r="E135" s="141" t="s">
        <v>235</v>
      </c>
      <c r="F135" s="125" t="s">
        <v>628</v>
      </c>
      <c r="G135" s="125" t="s">
        <v>627</v>
      </c>
      <c r="H135" s="141" t="s">
        <v>13</v>
      </c>
      <c r="I135" s="141"/>
      <c r="J135" s="141"/>
      <c r="K135" s="141" t="s">
        <v>759</v>
      </c>
      <c r="L135" s="125" t="s">
        <v>761</v>
      </c>
      <c r="M135" s="141">
        <v>254</v>
      </c>
      <c r="N135" s="141"/>
      <c r="O135" s="125"/>
      <c r="P135" s="141"/>
      <c r="Q135" s="141"/>
      <c r="R135" s="125"/>
      <c r="S135" s="141"/>
      <c r="T135" s="141"/>
      <c r="U135" s="125"/>
      <c r="V135" s="141"/>
      <c r="W135" s="141"/>
      <c r="X135" s="125"/>
      <c r="Y135" s="141"/>
      <c r="Z135" s="149">
        <f>_xlfn.IFERROR(IF(#REF!=1,MID(#REF!,FIND("A",#REF!)+1,FIND("B",#REF!)-FIND("A",#REF!)-1),RIGHT(#REF!,1)),"")</f>
      </c>
      <c r="AA135" s="149">
        <f>TEXT(_xlfn.IFERROR(IF(#REF!=1,MID(#REF!,FIND("B",#REF!)+1,FIND("C",#REF!)-FIND("B",#REF!)-1),RIGHT(#REF!,LEN(#REF!)-FIND("B",#REF!))),""),"00")</f>
      </c>
      <c r="AB135" s="149">
        <f>TEXT(_xlfn.IFERROR(IF(#REF!=1,MID(#REF!,FIND("C",#REF!)+1,FIND("D",#REF!)-FIND("C",#REF!)-1),RIGHT(#REF!,LEN(#REF!)-FIND("C",#REF!))),""),"00")</f>
      </c>
      <c r="AC135" s="149">
        <f>TEXT(_xlfn.IFERROR(RIGHT(#REF!,LEN(#REF!)-FIND("D",#REF!)),""),"00")</f>
      </c>
    </row>
    <row r="136" spans="1:29" ht="67.5">
      <c r="A136" s="141" t="s">
        <v>240</v>
      </c>
      <c r="B136" s="58" t="s">
        <v>1188</v>
      </c>
      <c r="C136" s="125" t="s">
        <v>241</v>
      </c>
      <c r="D136" s="125" t="s">
        <v>62</v>
      </c>
      <c r="E136" s="141" t="s">
        <v>235</v>
      </c>
      <c r="F136" s="125" t="s">
        <v>629</v>
      </c>
      <c r="G136" s="125" t="s">
        <v>627</v>
      </c>
      <c r="H136" s="141" t="s">
        <v>13</v>
      </c>
      <c r="I136" s="141"/>
      <c r="J136" s="141"/>
      <c r="K136" s="141" t="s">
        <v>759</v>
      </c>
      <c r="L136" s="125" t="s">
        <v>762</v>
      </c>
      <c r="M136" s="141">
        <v>176</v>
      </c>
      <c r="N136" s="141"/>
      <c r="O136" s="125"/>
      <c r="P136" s="141"/>
      <c r="Q136" s="141"/>
      <c r="R136" s="125"/>
      <c r="S136" s="141"/>
      <c r="T136" s="141"/>
      <c r="U136" s="125"/>
      <c r="V136" s="141"/>
      <c r="W136" s="141"/>
      <c r="X136" s="125"/>
      <c r="Y136" s="141"/>
      <c r="Z136" s="149">
        <f>_xlfn.IFERROR(IF(#REF!=1,MID(#REF!,FIND("A",#REF!)+1,FIND("B",#REF!)-FIND("A",#REF!)-1),RIGHT(#REF!,1)),"")</f>
      </c>
      <c r="AA136" s="149">
        <f>TEXT(_xlfn.IFERROR(IF(#REF!=1,MID(#REF!,FIND("B",#REF!)+1,FIND("C",#REF!)-FIND("B",#REF!)-1),RIGHT(#REF!,LEN(#REF!)-FIND("B",#REF!))),""),"00")</f>
      </c>
      <c r="AB136" s="149">
        <f>TEXT(_xlfn.IFERROR(IF(#REF!=1,MID(#REF!,FIND("C",#REF!)+1,FIND("D",#REF!)-FIND("C",#REF!)-1),RIGHT(#REF!,LEN(#REF!)-FIND("C",#REF!))),""),"00")</f>
      </c>
      <c r="AC136" s="149">
        <f>TEXT(_xlfn.IFERROR(RIGHT(#REF!,LEN(#REF!)-FIND("D",#REF!)),""),"00")</f>
      </c>
    </row>
    <row r="137" spans="1:29" ht="45">
      <c r="A137" s="141" t="s">
        <v>243</v>
      </c>
      <c r="B137" s="141"/>
      <c r="C137" s="125" t="s">
        <v>244</v>
      </c>
      <c r="D137" s="125"/>
      <c r="E137" s="141"/>
      <c r="F137" s="125"/>
      <c r="G137" s="125"/>
      <c r="H137" s="141"/>
      <c r="I137" s="141"/>
      <c r="J137" s="141"/>
      <c r="K137" s="141"/>
      <c r="L137" s="125"/>
      <c r="M137" s="141"/>
      <c r="N137" s="141"/>
      <c r="O137" s="125"/>
      <c r="P137" s="141"/>
      <c r="Q137" s="141"/>
      <c r="R137" s="125"/>
      <c r="S137" s="141"/>
      <c r="T137" s="141"/>
      <c r="U137" s="125"/>
      <c r="V137" s="141"/>
      <c r="W137" s="141"/>
      <c r="X137" s="125"/>
      <c r="Y137" s="141"/>
      <c r="Z137" s="149">
        <f>_xlfn.IFERROR(IF(#REF!=1,MID(#REF!,FIND("A",#REF!)+1,FIND("B",#REF!)-FIND("A",#REF!)-1),RIGHT(#REF!,1)),"")</f>
      </c>
      <c r="AA137" s="149">
        <f>TEXT(_xlfn.IFERROR(IF(#REF!=1,MID(#REF!,FIND("B",#REF!)+1,FIND("C",#REF!)-FIND("B",#REF!)-1),RIGHT(#REF!,LEN(#REF!)-FIND("B",#REF!))),""),"00")</f>
      </c>
      <c r="AB137" s="149">
        <f>TEXT(_xlfn.IFERROR(IF(#REF!=1,MID(#REF!,FIND("C",#REF!)+1,FIND("D",#REF!)-FIND("C",#REF!)-1),RIGHT(#REF!,LEN(#REF!)-FIND("C",#REF!))),""),"00")</f>
      </c>
      <c r="AC137" s="149">
        <f>TEXT(_xlfn.IFERROR(RIGHT(#REF!,LEN(#REF!)-FIND("D",#REF!)),""),"00")</f>
      </c>
    </row>
    <row r="138" spans="1:29" ht="56.25">
      <c r="A138" s="141" t="s">
        <v>246</v>
      </c>
      <c r="B138" s="141"/>
      <c r="C138" s="125" t="s">
        <v>247</v>
      </c>
      <c r="D138" s="125"/>
      <c r="E138" s="141"/>
      <c r="F138" s="125"/>
      <c r="G138" s="125"/>
      <c r="H138" s="141"/>
      <c r="I138" s="141"/>
      <c r="J138" s="141"/>
      <c r="K138" s="141"/>
      <c r="L138" s="125"/>
      <c r="M138" s="141"/>
      <c r="N138" s="141"/>
      <c r="O138" s="125"/>
      <c r="P138" s="141"/>
      <c r="Q138" s="141"/>
      <c r="R138" s="125"/>
      <c r="S138" s="141"/>
      <c r="T138" s="141"/>
      <c r="U138" s="125"/>
      <c r="V138" s="141"/>
      <c r="W138" s="141"/>
      <c r="X138" s="125"/>
      <c r="Y138" s="141"/>
      <c r="Z138" s="149">
        <f>_xlfn.IFERROR(IF(#REF!=1,MID(#REF!,FIND("A",#REF!)+1,FIND("B",#REF!)-FIND("A",#REF!)-1),RIGHT(#REF!,1)),"")</f>
      </c>
      <c r="AA138" s="149">
        <f>TEXT(_xlfn.IFERROR(IF(#REF!=1,MID(#REF!,FIND("B",#REF!)+1,FIND("C",#REF!)-FIND("B",#REF!)-1),RIGHT(#REF!,LEN(#REF!)-FIND("B",#REF!))),""),"00")</f>
      </c>
      <c r="AB138" s="149">
        <f>TEXT(_xlfn.IFERROR(IF(#REF!=1,MID(#REF!,FIND("C",#REF!)+1,FIND("D",#REF!)-FIND("C",#REF!)-1),RIGHT(#REF!,LEN(#REF!)-FIND("C",#REF!))),""),"00")</f>
      </c>
      <c r="AC138" s="149">
        <f>TEXT(_xlfn.IFERROR(RIGHT(#REF!,LEN(#REF!)-FIND("D",#REF!)),""),"00")</f>
      </c>
    </row>
    <row r="139" spans="1:29" ht="33.75">
      <c r="A139" s="141" t="s">
        <v>248</v>
      </c>
      <c r="B139" s="141"/>
      <c r="C139" s="125" t="s">
        <v>249</v>
      </c>
      <c r="D139" s="125"/>
      <c r="E139" s="141"/>
      <c r="F139" s="125"/>
      <c r="G139" s="125"/>
      <c r="H139" s="141"/>
      <c r="I139" s="141"/>
      <c r="J139" s="141"/>
      <c r="K139" s="141"/>
      <c r="L139" s="125"/>
      <c r="M139" s="141"/>
      <c r="N139" s="141"/>
      <c r="O139" s="125"/>
      <c r="P139" s="141"/>
      <c r="Q139" s="141"/>
      <c r="R139" s="125"/>
      <c r="S139" s="141"/>
      <c r="T139" s="141"/>
      <c r="U139" s="125"/>
      <c r="V139" s="141"/>
      <c r="W139" s="141"/>
      <c r="X139" s="125"/>
      <c r="Y139" s="141"/>
      <c r="Z139" s="149">
        <f>_xlfn.IFERROR(IF(#REF!=1,MID(#REF!,FIND("A",#REF!)+1,FIND("B",#REF!)-FIND("A",#REF!)-1),RIGHT(#REF!,1)),"")</f>
      </c>
      <c r="AA139" s="149">
        <f>TEXT(_xlfn.IFERROR(IF(#REF!=1,MID(#REF!,FIND("B",#REF!)+1,FIND("C",#REF!)-FIND("B",#REF!)-1),RIGHT(#REF!,LEN(#REF!)-FIND("B",#REF!))),""),"00")</f>
      </c>
      <c r="AB139" s="149">
        <f>TEXT(_xlfn.IFERROR(IF(#REF!=1,MID(#REF!,FIND("C",#REF!)+1,FIND("D",#REF!)-FIND("C",#REF!)-1),RIGHT(#REF!,LEN(#REF!)-FIND("C",#REF!))),""),"00")</f>
      </c>
      <c r="AC139" s="149">
        <f>TEXT(_xlfn.IFERROR(RIGHT(#REF!,LEN(#REF!)-FIND("D",#REF!)),""),"00")</f>
      </c>
    </row>
    <row r="140" spans="1:29" ht="45">
      <c r="A140" s="141" t="s">
        <v>251</v>
      </c>
      <c r="B140" s="141" t="s">
        <v>1190</v>
      </c>
      <c r="C140" s="125" t="s">
        <v>252</v>
      </c>
      <c r="D140" s="125" t="s">
        <v>50</v>
      </c>
      <c r="E140" s="141" t="s">
        <v>10</v>
      </c>
      <c r="F140" s="125" t="s">
        <v>612</v>
      </c>
      <c r="G140" s="125" t="s">
        <v>119</v>
      </c>
      <c r="H140" s="141" t="s">
        <v>13</v>
      </c>
      <c r="I140" s="141" t="s">
        <v>14</v>
      </c>
      <c r="J140" s="141"/>
      <c r="K140" s="141" t="s">
        <v>724</v>
      </c>
      <c r="L140" s="125" t="s">
        <v>725</v>
      </c>
      <c r="M140" s="141">
        <v>67883.5</v>
      </c>
      <c r="N140" s="141"/>
      <c r="O140" s="125"/>
      <c r="P140" s="141"/>
      <c r="Q140" s="141"/>
      <c r="R140" s="125"/>
      <c r="S140" s="141"/>
      <c r="T140" s="141"/>
      <c r="U140" s="125"/>
      <c r="V140" s="141"/>
      <c r="W140" s="141"/>
      <c r="X140" s="125"/>
      <c r="Y140" s="141"/>
      <c r="Z140" s="149">
        <f>_xlfn.IFERROR(IF(#REF!=1,MID(#REF!,FIND("A",#REF!)+1,FIND("B",#REF!)-FIND("A",#REF!)-1),RIGHT(#REF!,1)),"")</f>
      </c>
      <c r="AA140" s="149">
        <f>TEXT(_xlfn.IFERROR(IF(#REF!=1,MID(#REF!,FIND("B",#REF!)+1,FIND("C",#REF!)-FIND("B",#REF!)-1),RIGHT(#REF!,LEN(#REF!)-FIND("B",#REF!))),""),"00")</f>
      </c>
      <c r="AB140" s="149">
        <f>TEXT(_xlfn.IFERROR(IF(#REF!=1,MID(#REF!,FIND("C",#REF!)+1,FIND("D",#REF!)-FIND("C",#REF!)-1),RIGHT(#REF!,LEN(#REF!)-FIND("C",#REF!))),""),"00")</f>
      </c>
      <c r="AC140" s="149">
        <f>TEXT(_xlfn.IFERROR(RIGHT(#REF!,LEN(#REF!)-FIND("D",#REF!)),""),"00")</f>
      </c>
    </row>
    <row r="141" spans="1:29" ht="45">
      <c r="A141" s="141" t="s">
        <v>253</v>
      </c>
      <c r="B141" s="141" t="s">
        <v>1191</v>
      </c>
      <c r="C141" s="125" t="s">
        <v>254</v>
      </c>
      <c r="D141" s="125" t="s">
        <v>50</v>
      </c>
      <c r="E141" s="141" t="s">
        <v>10</v>
      </c>
      <c r="F141" s="125" t="s">
        <v>612</v>
      </c>
      <c r="G141" s="125" t="s">
        <v>119</v>
      </c>
      <c r="H141" s="141" t="s">
        <v>13</v>
      </c>
      <c r="I141" s="141" t="s">
        <v>14</v>
      </c>
      <c r="J141" s="141"/>
      <c r="K141" s="141" t="s">
        <v>724</v>
      </c>
      <c r="L141" s="125" t="s">
        <v>725</v>
      </c>
      <c r="M141" s="141">
        <v>43825.88</v>
      </c>
      <c r="N141" s="141"/>
      <c r="O141" s="125"/>
      <c r="P141" s="141"/>
      <c r="Q141" s="141"/>
      <c r="R141" s="125"/>
      <c r="S141" s="141"/>
      <c r="T141" s="141"/>
      <c r="U141" s="125"/>
      <c r="V141" s="141"/>
      <c r="W141" s="141"/>
      <c r="X141" s="125"/>
      <c r="Y141" s="141"/>
      <c r="Z141" s="149">
        <f>_xlfn.IFERROR(IF(#REF!=1,MID(#REF!,FIND("A",#REF!)+1,FIND("B",#REF!)-FIND("A",#REF!)-1),RIGHT(#REF!,1)),"")</f>
      </c>
      <c r="AA141" s="149">
        <f>TEXT(_xlfn.IFERROR(IF(#REF!=1,MID(#REF!,FIND("B",#REF!)+1,FIND("C",#REF!)-FIND("B",#REF!)-1),RIGHT(#REF!,LEN(#REF!)-FIND("B",#REF!))),""),"00")</f>
      </c>
      <c r="AB141" s="149">
        <f>TEXT(_xlfn.IFERROR(IF(#REF!=1,MID(#REF!,FIND("C",#REF!)+1,FIND("D",#REF!)-FIND("C",#REF!)-1),RIGHT(#REF!,LEN(#REF!)-FIND("C",#REF!))),""),"00")</f>
      </c>
      <c r="AC141" s="149">
        <f>TEXT(_xlfn.IFERROR(RIGHT(#REF!,LEN(#REF!)-FIND("D",#REF!)),""),"00")</f>
      </c>
    </row>
    <row r="142" spans="1:29" ht="45">
      <c r="A142" s="141" t="s">
        <v>255</v>
      </c>
      <c r="B142" s="141" t="s">
        <v>1192</v>
      </c>
      <c r="C142" s="125" t="s">
        <v>256</v>
      </c>
      <c r="D142" s="125" t="s">
        <v>40</v>
      </c>
      <c r="E142" s="141" t="s">
        <v>10</v>
      </c>
      <c r="F142" s="125" t="s">
        <v>611</v>
      </c>
      <c r="G142" s="125" t="s">
        <v>119</v>
      </c>
      <c r="H142" s="141" t="s">
        <v>13</v>
      </c>
      <c r="I142" s="141" t="s">
        <v>14</v>
      </c>
      <c r="J142" s="141"/>
      <c r="K142" s="141" t="s">
        <v>724</v>
      </c>
      <c r="L142" s="125" t="s">
        <v>725</v>
      </c>
      <c r="M142" s="141">
        <v>16174.04</v>
      </c>
      <c r="N142" s="141"/>
      <c r="O142" s="125"/>
      <c r="P142" s="141"/>
      <c r="Q142" s="141"/>
      <c r="R142" s="125"/>
      <c r="S142" s="141"/>
      <c r="T142" s="141"/>
      <c r="U142" s="125"/>
      <c r="V142" s="141"/>
      <c r="W142" s="141"/>
      <c r="X142" s="125"/>
      <c r="Y142" s="141"/>
      <c r="Z142" s="149">
        <f>_xlfn.IFERROR(IF(#REF!=1,MID(#REF!,FIND("A",#REF!)+1,FIND("B",#REF!)-FIND("A",#REF!)-1),RIGHT(#REF!,1)),"")</f>
      </c>
      <c r="AA142" s="149">
        <f>TEXT(_xlfn.IFERROR(IF(#REF!=1,MID(#REF!,FIND("B",#REF!)+1,FIND("C",#REF!)-FIND("B",#REF!)-1),RIGHT(#REF!,LEN(#REF!)-FIND("B",#REF!))),""),"00")</f>
      </c>
      <c r="AB142" s="149">
        <f>TEXT(_xlfn.IFERROR(IF(#REF!=1,MID(#REF!,FIND("C",#REF!)+1,FIND("D",#REF!)-FIND("C",#REF!)-1),RIGHT(#REF!,LEN(#REF!)-FIND("C",#REF!))),""),"00")</f>
      </c>
      <c r="AC142" s="149">
        <f>TEXT(_xlfn.IFERROR(RIGHT(#REF!,LEN(#REF!)-FIND("D",#REF!)),""),"00")</f>
      </c>
    </row>
    <row r="143" spans="1:29" ht="92.25" customHeight="1">
      <c r="A143" s="141" t="s">
        <v>257</v>
      </c>
      <c r="B143" s="58" t="s">
        <v>1193</v>
      </c>
      <c r="C143" s="125" t="s">
        <v>258</v>
      </c>
      <c r="D143" s="125" t="s">
        <v>58</v>
      </c>
      <c r="E143" s="141" t="s">
        <v>10</v>
      </c>
      <c r="F143" s="125" t="s">
        <v>763</v>
      </c>
      <c r="G143" s="125" t="s">
        <v>259</v>
      </c>
      <c r="H143" s="141" t="s">
        <v>13</v>
      </c>
      <c r="I143" s="141" t="s">
        <v>14</v>
      </c>
      <c r="J143" s="141"/>
      <c r="K143" s="141" t="s">
        <v>709</v>
      </c>
      <c r="L143" s="125" t="s">
        <v>722</v>
      </c>
      <c r="M143" s="141">
        <v>16461</v>
      </c>
      <c r="N143" s="141"/>
      <c r="O143" s="125"/>
      <c r="P143" s="141"/>
      <c r="Q143" s="141"/>
      <c r="R143" s="125"/>
      <c r="S143" s="141"/>
      <c r="T143" s="141"/>
      <c r="U143" s="125"/>
      <c r="V143" s="141"/>
      <c r="W143" s="141"/>
      <c r="X143" s="125"/>
      <c r="Y143" s="141"/>
      <c r="Z143" s="149">
        <f>_xlfn.IFERROR(IF(#REF!=1,MID(#REF!,FIND("A",#REF!)+1,FIND("B",#REF!)-FIND("A",#REF!)-1),RIGHT(#REF!,1)),"")</f>
      </c>
      <c r="AA143" s="149">
        <f>TEXT(_xlfn.IFERROR(IF(#REF!=1,MID(#REF!,FIND("B",#REF!)+1,FIND("C",#REF!)-FIND("B",#REF!)-1),RIGHT(#REF!,LEN(#REF!)-FIND("B",#REF!))),""),"00")</f>
      </c>
      <c r="AB143" s="149">
        <f>TEXT(_xlfn.IFERROR(IF(#REF!=1,MID(#REF!,FIND("C",#REF!)+1,FIND("D",#REF!)-FIND("C",#REF!)-1),RIGHT(#REF!,LEN(#REF!)-FIND("C",#REF!))),""),"00")</f>
      </c>
      <c r="AC143" s="149">
        <f>TEXT(_xlfn.IFERROR(RIGHT(#REF!,LEN(#REF!)-FIND("D",#REF!)),""),"00")</f>
      </c>
    </row>
    <row r="144" spans="1:29" ht="45">
      <c r="A144" s="141" t="s">
        <v>261</v>
      </c>
      <c r="B144" s="58" t="s">
        <v>1194</v>
      </c>
      <c r="C144" s="125" t="s">
        <v>678</v>
      </c>
      <c r="D144" s="125" t="s">
        <v>50</v>
      </c>
      <c r="E144" s="141" t="s">
        <v>10</v>
      </c>
      <c r="F144" s="125" t="s">
        <v>764</v>
      </c>
      <c r="G144" s="125" t="s">
        <v>259</v>
      </c>
      <c r="H144" s="141" t="s">
        <v>13</v>
      </c>
      <c r="I144" s="141" t="s">
        <v>14</v>
      </c>
      <c r="J144" s="141"/>
      <c r="K144" s="141" t="s">
        <v>709</v>
      </c>
      <c r="L144" s="125" t="s">
        <v>722</v>
      </c>
      <c r="M144" s="141">
        <v>20464</v>
      </c>
      <c r="N144" s="141"/>
      <c r="O144" s="125"/>
      <c r="P144" s="141"/>
      <c r="Q144" s="141"/>
      <c r="R144" s="125"/>
      <c r="S144" s="141"/>
      <c r="T144" s="141"/>
      <c r="U144" s="125"/>
      <c r="V144" s="141"/>
      <c r="W144" s="141"/>
      <c r="X144" s="125"/>
      <c r="Y144" s="141"/>
      <c r="Z144" s="149">
        <f>_xlfn.IFERROR(IF(#REF!=1,MID(#REF!,FIND("A",#REF!)+1,FIND("B",#REF!)-FIND("A",#REF!)-1),RIGHT(#REF!,1)),"")</f>
      </c>
      <c r="AA144" s="149">
        <f>TEXT(_xlfn.IFERROR(IF(#REF!=1,MID(#REF!,FIND("B",#REF!)+1,FIND("C",#REF!)-FIND("B",#REF!)-1),RIGHT(#REF!,LEN(#REF!)-FIND("B",#REF!))),""),"00")</f>
      </c>
      <c r="AB144" s="149">
        <f>TEXT(_xlfn.IFERROR(IF(#REF!=1,MID(#REF!,FIND("C",#REF!)+1,FIND("D",#REF!)-FIND("C",#REF!)-1),RIGHT(#REF!,LEN(#REF!)-FIND("C",#REF!))),""),"00")</f>
      </c>
      <c r="AC144" s="149">
        <f>TEXT(_xlfn.IFERROR(RIGHT(#REF!,LEN(#REF!)-FIND("D",#REF!)),""),"00")</f>
      </c>
    </row>
    <row r="145" spans="1:29" ht="33.75">
      <c r="A145" s="141" t="s">
        <v>263</v>
      </c>
      <c r="B145" s="141" t="s">
        <v>1195</v>
      </c>
      <c r="C145" s="125" t="s">
        <v>630</v>
      </c>
      <c r="D145" s="125" t="s">
        <v>58</v>
      </c>
      <c r="E145" s="141" t="s">
        <v>265</v>
      </c>
      <c r="F145" s="125" t="s">
        <v>614</v>
      </c>
      <c r="G145" s="125" t="s">
        <v>266</v>
      </c>
      <c r="H145" s="141" t="s">
        <v>13</v>
      </c>
      <c r="I145" s="141" t="s">
        <v>14</v>
      </c>
      <c r="J145" s="141"/>
      <c r="K145" s="141" t="s">
        <v>765</v>
      </c>
      <c r="L145" s="125" t="s">
        <v>766</v>
      </c>
      <c r="M145" s="141">
        <v>0.73</v>
      </c>
      <c r="N145" s="141" t="s">
        <v>767</v>
      </c>
      <c r="O145" s="125" t="s">
        <v>768</v>
      </c>
      <c r="P145" s="141">
        <v>0.00195</v>
      </c>
      <c r="Q145" s="141" t="s">
        <v>771</v>
      </c>
      <c r="R145" s="125" t="s">
        <v>772</v>
      </c>
      <c r="S145" s="141">
        <v>1</v>
      </c>
      <c r="T145" s="141"/>
      <c r="U145" s="125"/>
      <c r="V145" s="141"/>
      <c r="W145" s="141"/>
      <c r="X145" s="125"/>
      <c r="Y145" s="141"/>
      <c r="Z145" s="149">
        <f>_xlfn.IFERROR(IF(#REF!=1,MID(#REF!,FIND("A",#REF!)+1,FIND("B",#REF!)-FIND("A",#REF!)-1),RIGHT(#REF!,1)),"")</f>
      </c>
      <c r="AA145" s="149">
        <f>TEXT(_xlfn.IFERROR(IF(#REF!=1,MID(#REF!,FIND("B",#REF!)+1,FIND("C",#REF!)-FIND("B",#REF!)-1),RIGHT(#REF!,LEN(#REF!)-FIND("B",#REF!))),""),"00")</f>
      </c>
      <c r="AB145" s="149">
        <f>TEXT(_xlfn.IFERROR(IF(#REF!=1,MID(#REF!,FIND("C",#REF!)+1,FIND("D",#REF!)-FIND("C",#REF!)-1),RIGHT(#REF!,LEN(#REF!)-FIND("C",#REF!))),""),"00")</f>
      </c>
      <c r="AC145" s="149">
        <f>TEXT(_xlfn.IFERROR(RIGHT(#REF!,LEN(#REF!)-FIND("D",#REF!)),""),"00")</f>
      </c>
    </row>
    <row r="146" spans="1:29" ht="33.75">
      <c r="A146" s="141" t="s">
        <v>267</v>
      </c>
      <c r="B146" s="141" t="s">
        <v>1196</v>
      </c>
      <c r="C146" s="125" t="s">
        <v>268</v>
      </c>
      <c r="D146" s="125" t="s">
        <v>58</v>
      </c>
      <c r="E146" s="141" t="s">
        <v>265</v>
      </c>
      <c r="F146" s="125" t="s">
        <v>614</v>
      </c>
      <c r="G146" s="125" t="s">
        <v>266</v>
      </c>
      <c r="H146" s="141" t="s">
        <v>13</v>
      </c>
      <c r="I146" s="141" t="s">
        <v>14</v>
      </c>
      <c r="J146" s="141"/>
      <c r="K146" s="141" t="s">
        <v>765</v>
      </c>
      <c r="L146" s="125" t="s">
        <v>766</v>
      </c>
      <c r="M146" s="141">
        <v>1.85</v>
      </c>
      <c r="N146" s="141" t="s">
        <v>767</v>
      </c>
      <c r="O146" s="125" t="s">
        <v>768</v>
      </c>
      <c r="P146" s="141">
        <v>0.00585</v>
      </c>
      <c r="Q146" s="141" t="s">
        <v>771</v>
      </c>
      <c r="R146" s="125" t="s">
        <v>772</v>
      </c>
      <c r="S146" s="141">
        <v>1</v>
      </c>
      <c r="T146" s="141"/>
      <c r="U146" s="125"/>
      <c r="V146" s="141"/>
      <c r="W146" s="141"/>
      <c r="X146" s="125"/>
      <c r="Y146" s="141"/>
      <c r="Z146" s="149">
        <f>_xlfn.IFERROR(IF(#REF!=1,MID(#REF!,FIND("A",#REF!)+1,FIND("B",#REF!)-FIND("A",#REF!)-1),RIGHT(#REF!,1)),"")</f>
      </c>
      <c r="AA146" s="149">
        <f>TEXT(_xlfn.IFERROR(IF(#REF!=1,MID(#REF!,FIND("B",#REF!)+1,FIND("C",#REF!)-FIND("B",#REF!)-1),RIGHT(#REF!,LEN(#REF!)-FIND("B",#REF!))),""),"00")</f>
      </c>
      <c r="AB146" s="149">
        <f>TEXT(_xlfn.IFERROR(IF(#REF!=1,MID(#REF!,FIND("C",#REF!)+1,FIND("D",#REF!)-FIND("C",#REF!)-1),RIGHT(#REF!,LEN(#REF!)-FIND("C",#REF!))),""),"00")</f>
      </c>
      <c r="AC146" s="149">
        <f>TEXT(_xlfn.IFERROR(RIGHT(#REF!,LEN(#REF!)-FIND("D",#REF!)),""),"00")</f>
      </c>
    </row>
    <row r="147" spans="1:29" ht="33.75">
      <c r="A147" s="141" t="s">
        <v>269</v>
      </c>
      <c r="B147" s="141" t="s">
        <v>1197</v>
      </c>
      <c r="C147" s="125" t="s">
        <v>270</v>
      </c>
      <c r="D147" s="125" t="s">
        <v>36</v>
      </c>
      <c r="E147" s="141" t="s">
        <v>265</v>
      </c>
      <c r="F147" s="125" t="s">
        <v>610</v>
      </c>
      <c r="G147" s="125" t="s">
        <v>631</v>
      </c>
      <c r="H147" s="141" t="s">
        <v>13</v>
      </c>
      <c r="I147" s="141" t="s">
        <v>14</v>
      </c>
      <c r="J147" s="141"/>
      <c r="K147" s="141" t="s">
        <v>765</v>
      </c>
      <c r="L147" s="125" t="s">
        <v>766</v>
      </c>
      <c r="M147" s="141">
        <v>1.03</v>
      </c>
      <c r="N147" s="141" t="s">
        <v>767</v>
      </c>
      <c r="O147" s="125" t="s">
        <v>768</v>
      </c>
      <c r="P147" s="141"/>
      <c r="Q147" s="141"/>
      <c r="R147" s="125"/>
      <c r="S147" s="141"/>
      <c r="T147" s="141"/>
      <c r="U147" s="125"/>
      <c r="V147" s="141"/>
      <c r="W147" s="141"/>
      <c r="X147" s="125"/>
      <c r="Y147" s="141"/>
      <c r="Z147" s="149">
        <f>_xlfn.IFERROR(IF(#REF!=1,MID(#REF!,FIND("A",#REF!)+1,FIND("B",#REF!)-FIND("A",#REF!)-1),RIGHT(#REF!,1)),"")</f>
      </c>
      <c r="AA147" s="149">
        <f>TEXT(_xlfn.IFERROR(IF(#REF!=1,MID(#REF!,FIND("B",#REF!)+1,FIND("C",#REF!)-FIND("B",#REF!)-1),RIGHT(#REF!,LEN(#REF!)-FIND("B",#REF!))),""),"00")</f>
      </c>
      <c r="AB147" s="149">
        <f>TEXT(_xlfn.IFERROR(IF(#REF!=1,MID(#REF!,FIND("C",#REF!)+1,FIND("D",#REF!)-FIND("C",#REF!)-1),RIGHT(#REF!,LEN(#REF!)-FIND("C",#REF!))),""),"00")</f>
      </c>
      <c r="AC147" s="149">
        <f>TEXT(_xlfn.IFERROR(RIGHT(#REF!,LEN(#REF!)-FIND("D",#REF!)),""),"00")</f>
      </c>
    </row>
    <row r="148" spans="1:29" ht="33.75">
      <c r="A148" s="141" t="s">
        <v>271</v>
      </c>
      <c r="B148" s="141" t="s">
        <v>1198</v>
      </c>
      <c r="C148" s="125" t="s">
        <v>272</v>
      </c>
      <c r="D148" s="125" t="s">
        <v>36</v>
      </c>
      <c r="E148" s="141" t="s">
        <v>265</v>
      </c>
      <c r="F148" s="125" t="s">
        <v>610</v>
      </c>
      <c r="G148" s="125" t="s">
        <v>631</v>
      </c>
      <c r="H148" s="141" t="s">
        <v>13</v>
      </c>
      <c r="I148" s="141" t="s">
        <v>14</v>
      </c>
      <c r="J148" s="141"/>
      <c r="K148" s="141" t="s">
        <v>765</v>
      </c>
      <c r="L148" s="125" t="s">
        <v>766</v>
      </c>
      <c r="M148" s="141">
        <v>0.55</v>
      </c>
      <c r="N148" s="141" t="s">
        <v>767</v>
      </c>
      <c r="O148" s="125" t="s">
        <v>768</v>
      </c>
      <c r="P148" s="141">
        <v>0.02</v>
      </c>
      <c r="Q148" s="141"/>
      <c r="R148" s="125"/>
      <c r="S148" s="141"/>
      <c r="T148" s="141"/>
      <c r="U148" s="125"/>
      <c r="V148" s="141"/>
      <c r="W148" s="141"/>
      <c r="X148" s="125"/>
      <c r="Y148" s="141"/>
      <c r="Z148" s="149">
        <f>_xlfn.IFERROR(IF(#REF!=1,MID(#REF!,FIND("A",#REF!)+1,FIND("B",#REF!)-FIND("A",#REF!)-1),RIGHT(#REF!,1)),"")</f>
      </c>
      <c r="AA148" s="149">
        <f>TEXT(_xlfn.IFERROR(IF(#REF!=1,MID(#REF!,FIND("B",#REF!)+1,FIND("C",#REF!)-FIND("B",#REF!)-1),RIGHT(#REF!,LEN(#REF!)-FIND("B",#REF!))),""),"00")</f>
      </c>
      <c r="AB148" s="149">
        <f>TEXT(_xlfn.IFERROR(IF(#REF!=1,MID(#REF!,FIND("C",#REF!)+1,FIND("D",#REF!)-FIND("C",#REF!)-1),RIGHT(#REF!,LEN(#REF!)-FIND("C",#REF!))),""),"00")</f>
      </c>
      <c r="AC148" s="149">
        <f>TEXT(_xlfn.IFERROR(RIGHT(#REF!,LEN(#REF!)-FIND("D",#REF!)),""),"00")</f>
      </c>
    </row>
    <row r="149" spans="1:29" ht="33.75">
      <c r="A149" s="141" t="s">
        <v>273</v>
      </c>
      <c r="B149" s="141" t="s">
        <v>1199</v>
      </c>
      <c r="C149" s="125" t="s">
        <v>274</v>
      </c>
      <c r="D149" s="125" t="s">
        <v>36</v>
      </c>
      <c r="E149" s="141" t="s">
        <v>265</v>
      </c>
      <c r="F149" s="125" t="s">
        <v>610</v>
      </c>
      <c r="G149" s="125" t="s">
        <v>631</v>
      </c>
      <c r="H149" s="141" t="s">
        <v>13</v>
      </c>
      <c r="I149" s="141" t="s">
        <v>14</v>
      </c>
      <c r="J149" s="141"/>
      <c r="K149" s="141" t="s">
        <v>765</v>
      </c>
      <c r="L149" s="125" t="s">
        <v>766</v>
      </c>
      <c r="M149" s="141">
        <v>0.36</v>
      </c>
      <c r="N149" s="141" t="s">
        <v>767</v>
      </c>
      <c r="O149" s="125" t="s">
        <v>768</v>
      </c>
      <c r="P149" s="141">
        <v>0.01</v>
      </c>
      <c r="Q149" s="141"/>
      <c r="R149" s="125"/>
      <c r="S149" s="141"/>
      <c r="T149" s="141"/>
      <c r="U149" s="125"/>
      <c r="V149" s="141"/>
      <c r="W149" s="141"/>
      <c r="X149" s="125"/>
      <c r="Y149" s="141"/>
      <c r="Z149" s="149">
        <f>_xlfn.IFERROR(IF(#REF!=1,MID(#REF!,FIND("A",#REF!)+1,FIND("B",#REF!)-FIND("A",#REF!)-1),RIGHT(#REF!,1)),"")</f>
      </c>
      <c r="AA149" s="149">
        <f>TEXT(_xlfn.IFERROR(IF(#REF!=1,MID(#REF!,FIND("B",#REF!)+1,FIND("C",#REF!)-FIND("B",#REF!)-1),RIGHT(#REF!,LEN(#REF!)-FIND("B",#REF!))),""),"00")</f>
      </c>
      <c r="AB149" s="149">
        <f>TEXT(_xlfn.IFERROR(IF(#REF!=1,MID(#REF!,FIND("C",#REF!)+1,FIND("D",#REF!)-FIND("C",#REF!)-1),RIGHT(#REF!,LEN(#REF!)-FIND("C",#REF!))),""),"00")</f>
      </c>
      <c r="AC149" s="149">
        <f>TEXT(_xlfn.IFERROR(RIGHT(#REF!,LEN(#REF!)-FIND("D",#REF!)),""),"00")</f>
      </c>
    </row>
    <row r="150" spans="1:29" ht="33.75">
      <c r="A150" s="141" t="s">
        <v>275</v>
      </c>
      <c r="B150" s="141" t="s">
        <v>1200</v>
      </c>
      <c r="C150" s="125" t="s">
        <v>276</v>
      </c>
      <c r="D150" s="125" t="s">
        <v>36</v>
      </c>
      <c r="E150" s="141" t="s">
        <v>265</v>
      </c>
      <c r="F150" s="125" t="s">
        <v>610</v>
      </c>
      <c r="G150" s="125" t="s">
        <v>631</v>
      </c>
      <c r="H150" s="141" t="s">
        <v>13</v>
      </c>
      <c r="I150" s="141" t="s">
        <v>14</v>
      </c>
      <c r="J150" s="141"/>
      <c r="K150" s="141" t="s">
        <v>765</v>
      </c>
      <c r="L150" s="125" t="s">
        <v>766</v>
      </c>
      <c r="M150" s="141">
        <v>0.37</v>
      </c>
      <c r="N150" s="141" t="s">
        <v>767</v>
      </c>
      <c r="O150" s="125" t="s">
        <v>768</v>
      </c>
      <c r="P150" s="141">
        <v>0.02</v>
      </c>
      <c r="Q150" s="141"/>
      <c r="R150" s="125"/>
      <c r="S150" s="141"/>
      <c r="T150" s="141"/>
      <c r="U150" s="125"/>
      <c r="V150" s="141"/>
      <c r="W150" s="141"/>
      <c r="X150" s="125"/>
      <c r="Y150" s="141"/>
      <c r="Z150" s="149">
        <f>_xlfn.IFERROR(IF(#REF!=1,MID(#REF!,FIND("A",#REF!)+1,FIND("B",#REF!)-FIND("A",#REF!)-1),RIGHT(#REF!,1)),"")</f>
      </c>
      <c r="AA150" s="149">
        <f>TEXT(_xlfn.IFERROR(IF(#REF!=1,MID(#REF!,FIND("B",#REF!)+1,FIND("C",#REF!)-FIND("B",#REF!)-1),RIGHT(#REF!,LEN(#REF!)-FIND("B",#REF!))),""),"00")</f>
      </c>
      <c r="AB150" s="149">
        <f>TEXT(_xlfn.IFERROR(IF(#REF!=1,MID(#REF!,FIND("C",#REF!)+1,FIND("D",#REF!)-FIND("C",#REF!)-1),RIGHT(#REF!,LEN(#REF!)-FIND("C",#REF!))),""),"00")</f>
      </c>
      <c r="AC150" s="149">
        <f>TEXT(_xlfn.IFERROR(RIGHT(#REF!,LEN(#REF!)-FIND("D",#REF!)),""),"00")</f>
      </c>
    </row>
    <row r="151" spans="1:29" ht="33.75">
      <c r="A151" s="141" t="s">
        <v>277</v>
      </c>
      <c r="B151" s="141" t="s">
        <v>1201</v>
      </c>
      <c r="C151" s="125" t="s">
        <v>278</v>
      </c>
      <c r="D151" s="125" t="s">
        <v>36</v>
      </c>
      <c r="E151" s="141" t="s">
        <v>265</v>
      </c>
      <c r="F151" s="125" t="s">
        <v>610</v>
      </c>
      <c r="G151" s="125" t="s">
        <v>631</v>
      </c>
      <c r="H151" s="141" t="s">
        <v>13</v>
      </c>
      <c r="I151" s="141" t="s">
        <v>14</v>
      </c>
      <c r="J151" s="141"/>
      <c r="K151" s="141" t="s">
        <v>769</v>
      </c>
      <c r="L151" s="125" t="s">
        <v>770</v>
      </c>
      <c r="M151" s="141">
        <v>0.16</v>
      </c>
      <c r="N151" s="141" t="s">
        <v>767</v>
      </c>
      <c r="O151" s="125" t="s">
        <v>768</v>
      </c>
      <c r="P151" s="141">
        <v>0.01</v>
      </c>
      <c r="Q151" s="141"/>
      <c r="R151" s="125"/>
      <c r="S151" s="141"/>
      <c r="T151" s="141"/>
      <c r="U151" s="125"/>
      <c r="V151" s="141"/>
      <c r="W151" s="141"/>
      <c r="X151" s="125"/>
      <c r="Y151" s="141"/>
      <c r="Z151" s="149">
        <f>_xlfn.IFERROR(IF(#REF!=1,MID(#REF!,FIND("A",#REF!)+1,FIND("B",#REF!)-FIND("A",#REF!)-1),RIGHT(#REF!,1)),"")</f>
      </c>
      <c r="AA151" s="149">
        <f>TEXT(_xlfn.IFERROR(IF(#REF!=1,MID(#REF!,FIND("B",#REF!)+1,FIND("C",#REF!)-FIND("B",#REF!)-1),RIGHT(#REF!,LEN(#REF!)-FIND("B",#REF!))),""),"00")</f>
      </c>
      <c r="AB151" s="149">
        <f>TEXT(_xlfn.IFERROR(IF(#REF!=1,MID(#REF!,FIND("C",#REF!)+1,FIND("D",#REF!)-FIND("C",#REF!)-1),RIGHT(#REF!,LEN(#REF!)-FIND("C",#REF!))),""),"00")</f>
      </c>
      <c r="AC151" s="149">
        <f>TEXT(_xlfn.IFERROR(RIGHT(#REF!,LEN(#REF!)-FIND("D",#REF!)),""),"00")</f>
      </c>
    </row>
    <row r="152" spans="1:29" ht="33.75">
      <c r="A152" s="141" t="s">
        <v>279</v>
      </c>
      <c r="B152" s="141" t="s">
        <v>1202</v>
      </c>
      <c r="C152" s="125" t="s">
        <v>632</v>
      </c>
      <c r="D152" s="125" t="s">
        <v>36</v>
      </c>
      <c r="E152" s="141" t="s">
        <v>265</v>
      </c>
      <c r="F152" s="125" t="s">
        <v>610</v>
      </c>
      <c r="G152" s="125" t="s">
        <v>631</v>
      </c>
      <c r="H152" s="141" t="s">
        <v>13</v>
      </c>
      <c r="I152" s="141" t="s">
        <v>14</v>
      </c>
      <c r="J152" s="141"/>
      <c r="K152" s="141" t="s">
        <v>771</v>
      </c>
      <c r="L152" s="125" t="s">
        <v>772</v>
      </c>
      <c r="M152" s="141">
        <v>1</v>
      </c>
      <c r="N152" s="141"/>
      <c r="O152" s="125"/>
      <c r="P152" s="141"/>
      <c r="Q152" s="141"/>
      <c r="R152" s="125"/>
      <c r="S152" s="141"/>
      <c r="T152" s="141"/>
      <c r="U152" s="125"/>
      <c r="V152" s="141"/>
      <c r="W152" s="141"/>
      <c r="X152" s="125"/>
      <c r="Y152" s="141"/>
      <c r="Z152" s="149">
        <f>_xlfn.IFERROR(IF(#REF!=1,MID(#REF!,FIND("A",#REF!)+1,FIND("B",#REF!)-FIND("A",#REF!)-1),RIGHT(#REF!,1)),"")</f>
      </c>
      <c r="AA152" s="149">
        <f>TEXT(_xlfn.IFERROR(IF(#REF!=1,MID(#REF!,FIND("B",#REF!)+1,FIND("C",#REF!)-FIND("B",#REF!)-1),RIGHT(#REF!,LEN(#REF!)-FIND("B",#REF!))),""),"00")</f>
      </c>
      <c r="AB152" s="149">
        <f>TEXT(_xlfn.IFERROR(IF(#REF!=1,MID(#REF!,FIND("C",#REF!)+1,FIND("D",#REF!)-FIND("C",#REF!)-1),RIGHT(#REF!,LEN(#REF!)-FIND("C",#REF!))),""),"00")</f>
      </c>
      <c r="AC152" s="149">
        <f>TEXT(_xlfn.IFERROR(RIGHT(#REF!,LEN(#REF!)-FIND("D",#REF!)),""),"00")</f>
      </c>
    </row>
    <row r="153" spans="1:29" ht="33.75">
      <c r="A153" s="141" t="s">
        <v>281</v>
      </c>
      <c r="B153" s="141" t="s">
        <v>1203</v>
      </c>
      <c r="C153" s="125" t="s">
        <v>282</v>
      </c>
      <c r="D153" s="125" t="s">
        <v>36</v>
      </c>
      <c r="E153" s="141" t="s">
        <v>265</v>
      </c>
      <c r="F153" s="125" t="s">
        <v>610</v>
      </c>
      <c r="G153" s="125" t="s">
        <v>631</v>
      </c>
      <c r="H153" s="141" t="s">
        <v>13</v>
      </c>
      <c r="I153" s="141" t="s">
        <v>14</v>
      </c>
      <c r="J153" s="141"/>
      <c r="K153" s="141" t="s">
        <v>771</v>
      </c>
      <c r="L153" s="125" t="s">
        <v>772</v>
      </c>
      <c r="M153" s="141">
        <v>1</v>
      </c>
      <c r="N153" s="141"/>
      <c r="O153" s="125"/>
      <c r="P153" s="141"/>
      <c r="Q153" s="141"/>
      <c r="R153" s="125"/>
      <c r="S153" s="141"/>
      <c r="T153" s="141"/>
      <c r="U153" s="125"/>
      <c r="V153" s="141"/>
      <c r="W153" s="141"/>
      <c r="X153" s="125"/>
      <c r="Y153" s="141"/>
      <c r="Z153" s="149">
        <f>_xlfn.IFERROR(IF(#REF!=1,MID(#REF!,FIND("A",#REF!)+1,FIND("B",#REF!)-FIND("A",#REF!)-1),RIGHT(#REF!,1)),"")</f>
      </c>
      <c r="AA153" s="149">
        <f>TEXT(_xlfn.IFERROR(IF(#REF!=1,MID(#REF!,FIND("B",#REF!)+1,FIND("C",#REF!)-FIND("B",#REF!)-1),RIGHT(#REF!,LEN(#REF!)-FIND("B",#REF!))),""),"00")</f>
      </c>
      <c r="AB153" s="149">
        <f>TEXT(_xlfn.IFERROR(IF(#REF!=1,MID(#REF!,FIND("C",#REF!)+1,FIND("D",#REF!)-FIND("C",#REF!)-1),RIGHT(#REF!,LEN(#REF!)-FIND("C",#REF!))),""),"00")</f>
      </c>
      <c r="AC153" s="149">
        <f>TEXT(_xlfn.IFERROR(RIGHT(#REF!,LEN(#REF!)-FIND("D",#REF!)),""),"00")</f>
      </c>
    </row>
    <row r="154" spans="1:29" ht="33.75">
      <c r="A154" s="141" t="s">
        <v>283</v>
      </c>
      <c r="B154" s="141" t="s">
        <v>1204</v>
      </c>
      <c r="C154" s="125" t="s">
        <v>284</v>
      </c>
      <c r="D154" s="125" t="s">
        <v>46</v>
      </c>
      <c r="E154" s="141" t="s">
        <v>265</v>
      </c>
      <c r="F154" s="125" t="s">
        <v>179</v>
      </c>
      <c r="G154" s="125" t="s">
        <v>266</v>
      </c>
      <c r="H154" s="141" t="s">
        <v>13</v>
      </c>
      <c r="I154" s="141" t="s">
        <v>14</v>
      </c>
      <c r="J154" s="141"/>
      <c r="K154" s="141" t="s">
        <v>765</v>
      </c>
      <c r="L154" s="125" t="s">
        <v>766</v>
      </c>
      <c r="M154" s="141">
        <v>2.274</v>
      </c>
      <c r="N154" s="141" t="s">
        <v>771</v>
      </c>
      <c r="O154" s="125" t="s">
        <v>772</v>
      </c>
      <c r="P154" s="141">
        <v>6</v>
      </c>
      <c r="Q154" s="141"/>
      <c r="R154" s="125"/>
      <c r="S154" s="141"/>
      <c r="T154" s="141"/>
      <c r="U154" s="125"/>
      <c r="V154" s="141"/>
      <c r="W154" s="141"/>
      <c r="X154" s="125"/>
      <c r="Y154" s="141"/>
      <c r="Z154" s="149">
        <f>_xlfn.IFERROR(IF(#REF!=1,MID(#REF!,FIND("A",#REF!)+1,FIND("B",#REF!)-FIND("A",#REF!)-1),RIGHT(#REF!,1)),"")</f>
      </c>
      <c r="AA154" s="149">
        <f>TEXT(_xlfn.IFERROR(IF(#REF!=1,MID(#REF!,FIND("B",#REF!)+1,FIND("C",#REF!)-FIND("B",#REF!)-1),RIGHT(#REF!,LEN(#REF!)-FIND("B",#REF!))),""),"00")</f>
      </c>
      <c r="AB154" s="149">
        <f>TEXT(_xlfn.IFERROR(IF(#REF!=1,MID(#REF!,FIND("C",#REF!)+1,FIND("D",#REF!)-FIND("C",#REF!)-1),RIGHT(#REF!,LEN(#REF!)-FIND("C",#REF!))),""),"00")</f>
      </c>
      <c r="AC154" s="149">
        <f>TEXT(_xlfn.IFERROR(RIGHT(#REF!,LEN(#REF!)-FIND("D",#REF!)),""),"00")</f>
      </c>
    </row>
    <row r="155" spans="1:29" ht="33.75">
      <c r="A155" s="141" t="s">
        <v>285</v>
      </c>
      <c r="B155" s="141" t="s">
        <v>1205</v>
      </c>
      <c r="C155" s="125" t="s">
        <v>286</v>
      </c>
      <c r="D155" s="125" t="s">
        <v>50</v>
      </c>
      <c r="E155" s="141" t="s">
        <v>265</v>
      </c>
      <c r="F155" s="125" t="s">
        <v>612</v>
      </c>
      <c r="G155" s="125" t="s">
        <v>266</v>
      </c>
      <c r="H155" s="141" t="s">
        <v>13</v>
      </c>
      <c r="I155" s="141" t="s">
        <v>14</v>
      </c>
      <c r="J155" s="141"/>
      <c r="K155" s="141" t="s">
        <v>765</v>
      </c>
      <c r="L155" s="125" t="s">
        <v>773</v>
      </c>
      <c r="M155" s="141">
        <v>0.63</v>
      </c>
      <c r="N155" s="141" t="s">
        <v>767</v>
      </c>
      <c r="O155" s="125" t="s">
        <v>774</v>
      </c>
      <c r="P155" s="141"/>
      <c r="Q155" s="141"/>
      <c r="R155" s="125"/>
      <c r="S155" s="141"/>
      <c r="T155" s="141"/>
      <c r="U155" s="125"/>
      <c r="V155" s="141"/>
      <c r="W155" s="141"/>
      <c r="X155" s="125"/>
      <c r="Y155" s="141"/>
      <c r="Z155" s="149">
        <f>_xlfn.IFERROR(IF(#REF!=1,MID(#REF!,FIND("A",#REF!)+1,FIND("B",#REF!)-FIND("A",#REF!)-1),RIGHT(#REF!,1)),"")</f>
      </c>
      <c r="AA155" s="149">
        <f>TEXT(_xlfn.IFERROR(IF(#REF!=1,MID(#REF!,FIND("B",#REF!)+1,FIND("C",#REF!)-FIND("B",#REF!)-1),RIGHT(#REF!,LEN(#REF!)-FIND("B",#REF!))),""),"00")</f>
      </c>
      <c r="AB155" s="149">
        <f>TEXT(_xlfn.IFERROR(IF(#REF!=1,MID(#REF!,FIND("C",#REF!)+1,FIND("D",#REF!)-FIND("C",#REF!)-1),RIGHT(#REF!,LEN(#REF!)-FIND("C",#REF!))),""),"00")</f>
      </c>
      <c r="AC155" s="149">
        <f>TEXT(_xlfn.IFERROR(RIGHT(#REF!,LEN(#REF!)-FIND("D",#REF!)),""),"00")</f>
      </c>
    </row>
    <row r="156" spans="1:29" ht="33.75">
      <c r="A156" s="141" t="s">
        <v>287</v>
      </c>
      <c r="B156" s="141" t="s">
        <v>1206</v>
      </c>
      <c r="C156" s="125" t="s">
        <v>288</v>
      </c>
      <c r="D156" s="125" t="s">
        <v>50</v>
      </c>
      <c r="E156" s="141" t="s">
        <v>265</v>
      </c>
      <c r="F156" s="125" t="s">
        <v>612</v>
      </c>
      <c r="G156" s="125" t="s">
        <v>266</v>
      </c>
      <c r="H156" s="141" t="s">
        <v>13</v>
      </c>
      <c r="I156" s="141" t="s">
        <v>14</v>
      </c>
      <c r="J156" s="141"/>
      <c r="K156" s="141" t="s">
        <v>765</v>
      </c>
      <c r="L156" s="125" t="s">
        <v>773</v>
      </c>
      <c r="M156" s="141">
        <v>0.45</v>
      </c>
      <c r="N156" s="141" t="s">
        <v>767</v>
      </c>
      <c r="O156" s="125" t="s">
        <v>774</v>
      </c>
      <c r="P156" s="141"/>
      <c r="Q156" s="141"/>
      <c r="R156" s="125"/>
      <c r="S156" s="141"/>
      <c r="T156" s="141"/>
      <c r="U156" s="125"/>
      <c r="V156" s="141"/>
      <c r="W156" s="141"/>
      <c r="X156" s="125"/>
      <c r="Y156" s="141"/>
      <c r="Z156" s="149">
        <f>_xlfn.IFERROR(IF(#REF!=1,MID(#REF!,FIND("A",#REF!)+1,FIND("B",#REF!)-FIND("A",#REF!)-1),RIGHT(#REF!,1)),"")</f>
      </c>
      <c r="AA156" s="149">
        <f>TEXT(_xlfn.IFERROR(IF(#REF!=1,MID(#REF!,FIND("B",#REF!)+1,FIND("C",#REF!)-FIND("B",#REF!)-1),RIGHT(#REF!,LEN(#REF!)-FIND("B",#REF!))),""),"00")</f>
      </c>
      <c r="AB156" s="149">
        <f>TEXT(_xlfn.IFERROR(IF(#REF!=1,MID(#REF!,FIND("C",#REF!)+1,FIND("D",#REF!)-FIND("C",#REF!)-1),RIGHT(#REF!,LEN(#REF!)-FIND("C",#REF!))),""),"00")</f>
      </c>
      <c r="AC156" s="149">
        <f>TEXT(_xlfn.IFERROR(RIGHT(#REF!,LEN(#REF!)-FIND("D",#REF!)),""),"00")</f>
      </c>
    </row>
    <row r="157" spans="1:29" ht="33.75">
      <c r="A157" s="141" t="s">
        <v>289</v>
      </c>
      <c r="B157" s="141" t="s">
        <v>1207</v>
      </c>
      <c r="C157" s="125" t="s">
        <v>290</v>
      </c>
      <c r="D157" s="125" t="s">
        <v>50</v>
      </c>
      <c r="E157" s="141" t="s">
        <v>265</v>
      </c>
      <c r="F157" s="125" t="s">
        <v>612</v>
      </c>
      <c r="G157" s="125" t="s">
        <v>266</v>
      </c>
      <c r="H157" s="141" t="s">
        <v>13</v>
      </c>
      <c r="I157" s="141" t="s">
        <v>14</v>
      </c>
      <c r="J157" s="141"/>
      <c r="K157" s="141" t="s">
        <v>765</v>
      </c>
      <c r="L157" s="125" t="s">
        <v>773</v>
      </c>
      <c r="M157" s="141">
        <v>0.64</v>
      </c>
      <c r="N157" s="141" t="s">
        <v>767</v>
      </c>
      <c r="O157" s="125" t="s">
        <v>774</v>
      </c>
      <c r="P157" s="141"/>
      <c r="Q157" s="141"/>
      <c r="R157" s="125"/>
      <c r="S157" s="141"/>
      <c r="T157" s="141"/>
      <c r="U157" s="125"/>
      <c r="V157" s="141"/>
      <c r="W157" s="141"/>
      <c r="X157" s="125"/>
      <c r="Y157" s="141"/>
      <c r="Z157" s="149">
        <f>_xlfn.IFERROR(IF(#REF!=1,MID(#REF!,FIND("A",#REF!)+1,FIND("B",#REF!)-FIND("A",#REF!)-1),RIGHT(#REF!,1)),"")</f>
      </c>
      <c r="AA157" s="149">
        <f>TEXT(_xlfn.IFERROR(IF(#REF!=1,MID(#REF!,FIND("B",#REF!)+1,FIND("C",#REF!)-FIND("B",#REF!)-1),RIGHT(#REF!,LEN(#REF!)-FIND("B",#REF!))),""),"00")</f>
      </c>
      <c r="AB157" s="149">
        <f>TEXT(_xlfn.IFERROR(IF(#REF!=1,MID(#REF!,FIND("C",#REF!)+1,FIND("D",#REF!)-FIND("C",#REF!)-1),RIGHT(#REF!,LEN(#REF!)-FIND("C",#REF!))),""),"00")</f>
      </c>
      <c r="AC157" s="149">
        <f>TEXT(_xlfn.IFERROR(RIGHT(#REF!,LEN(#REF!)-FIND("D",#REF!)),""),"00")</f>
      </c>
    </row>
    <row r="158" spans="1:29" ht="33.75">
      <c r="A158" s="141" t="s">
        <v>291</v>
      </c>
      <c r="B158" s="141" t="s">
        <v>1208</v>
      </c>
      <c r="C158" s="125" t="s">
        <v>292</v>
      </c>
      <c r="D158" s="125" t="s">
        <v>62</v>
      </c>
      <c r="E158" s="141" t="s">
        <v>265</v>
      </c>
      <c r="F158" s="125" t="s">
        <v>242</v>
      </c>
      <c r="G158" s="125" t="s">
        <v>266</v>
      </c>
      <c r="H158" s="141" t="s">
        <v>13</v>
      </c>
      <c r="I158" s="141" t="s">
        <v>14</v>
      </c>
      <c r="J158" s="141"/>
      <c r="K158" s="141" t="s">
        <v>765</v>
      </c>
      <c r="L158" s="125" t="s">
        <v>773</v>
      </c>
      <c r="M158" s="141">
        <v>0.155</v>
      </c>
      <c r="N158" s="141" t="s">
        <v>769</v>
      </c>
      <c r="O158" s="125" t="s">
        <v>770</v>
      </c>
      <c r="P158" s="141">
        <v>0.68</v>
      </c>
      <c r="Q158" s="141" t="s">
        <v>771</v>
      </c>
      <c r="R158" s="125" t="s">
        <v>772</v>
      </c>
      <c r="S158" s="141">
        <v>1</v>
      </c>
      <c r="T158" s="141"/>
      <c r="U158" s="125"/>
      <c r="V158" s="141"/>
      <c r="W158" s="141"/>
      <c r="X158" s="125"/>
      <c r="Y158" s="141"/>
      <c r="Z158" s="149">
        <f>_xlfn.IFERROR(IF(#REF!=1,MID(#REF!,FIND("A",#REF!)+1,FIND("B",#REF!)-FIND("A",#REF!)-1),RIGHT(#REF!,1)),"")</f>
      </c>
      <c r="AA158" s="149">
        <f>TEXT(_xlfn.IFERROR(IF(#REF!=1,MID(#REF!,FIND("B",#REF!)+1,FIND("C",#REF!)-FIND("B",#REF!)-1),RIGHT(#REF!,LEN(#REF!)-FIND("B",#REF!))),""),"00")</f>
      </c>
      <c r="AB158" s="149">
        <f>TEXT(_xlfn.IFERROR(IF(#REF!=1,MID(#REF!,FIND("C",#REF!)+1,FIND("D",#REF!)-FIND("C",#REF!)-1),RIGHT(#REF!,LEN(#REF!)-FIND("C",#REF!))),""),"00")</f>
      </c>
      <c r="AC158" s="149">
        <f>TEXT(_xlfn.IFERROR(RIGHT(#REF!,LEN(#REF!)-FIND("D",#REF!)),""),"00")</f>
      </c>
    </row>
    <row r="159" spans="1:29" ht="33.75">
      <c r="A159" s="141" t="s">
        <v>293</v>
      </c>
      <c r="B159" s="141" t="s">
        <v>1209</v>
      </c>
      <c r="C159" s="125" t="s">
        <v>633</v>
      </c>
      <c r="D159" s="125" t="s">
        <v>62</v>
      </c>
      <c r="E159" s="141" t="s">
        <v>265</v>
      </c>
      <c r="F159" s="125" t="s">
        <v>242</v>
      </c>
      <c r="G159" s="125" t="s">
        <v>266</v>
      </c>
      <c r="H159" s="141" t="s">
        <v>13</v>
      </c>
      <c r="I159" s="141" t="s">
        <v>14</v>
      </c>
      <c r="J159" s="141"/>
      <c r="K159" s="141" t="s">
        <v>771</v>
      </c>
      <c r="L159" s="125" t="s">
        <v>775</v>
      </c>
      <c r="M159" s="141">
        <v>1</v>
      </c>
      <c r="N159" s="141"/>
      <c r="O159" s="125"/>
      <c r="P159" s="141"/>
      <c r="Q159" s="141"/>
      <c r="R159" s="125"/>
      <c r="S159" s="141"/>
      <c r="T159" s="141"/>
      <c r="U159" s="125"/>
      <c r="V159" s="141"/>
      <c r="W159" s="141"/>
      <c r="X159" s="125"/>
      <c r="Y159" s="141"/>
      <c r="Z159" s="149">
        <f>_xlfn.IFERROR(IF(#REF!=1,MID(#REF!,FIND("A",#REF!)+1,FIND("B",#REF!)-FIND("A",#REF!)-1),RIGHT(#REF!,1)),"")</f>
      </c>
      <c r="AA159" s="149">
        <f>TEXT(_xlfn.IFERROR(IF(#REF!=1,MID(#REF!,FIND("B",#REF!)+1,FIND("C",#REF!)-FIND("B",#REF!)-1),RIGHT(#REF!,LEN(#REF!)-FIND("B",#REF!))),""),"00")</f>
      </c>
      <c r="AB159" s="149">
        <f>TEXT(_xlfn.IFERROR(IF(#REF!=1,MID(#REF!,FIND("C",#REF!)+1,FIND("D",#REF!)-FIND("C",#REF!)-1),RIGHT(#REF!,LEN(#REF!)-FIND("C",#REF!))),""),"00")</f>
      </c>
      <c r="AC159" s="149">
        <f>TEXT(_xlfn.IFERROR(RIGHT(#REF!,LEN(#REF!)-FIND("D",#REF!)),""),"00")</f>
      </c>
    </row>
    <row r="160" spans="1:29" ht="33.75">
      <c r="A160" s="141" t="s">
        <v>295</v>
      </c>
      <c r="B160" s="141" t="s">
        <v>1210</v>
      </c>
      <c r="C160" s="125" t="s">
        <v>681</v>
      </c>
      <c r="D160" s="125" t="s">
        <v>62</v>
      </c>
      <c r="E160" s="141" t="s">
        <v>265</v>
      </c>
      <c r="F160" s="125" t="s">
        <v>242</v>
      </c>
      <c r="G160" s="125" t="s">
        <v>266</v>
      </c>
      <c r="H160" s="141" t="s">
        <v>13</v>
      </c>
      <c r="I160" s="141" t="s">
        <v>14</v>
      </c>
      <c r="J160" s="141"/>
      <c r="K160" s="141" t="s">
        <v>765</v>
      </c>
      <c r="L160" s="125" t="s">
        <v>776</v>
      </c>
      <c r="M160" s="141">
        <v>0.45</v>
      </c>
      <c r="N160" s="141" t="s">
        <v>769</v>
      </c>
      <c r="O160" s="125" t="s">
        <v>770</v>
      </c>
      <c r="P160" s="141">
        <v>1.22</v>
      </c>
      <c r="Q160" s="141" t="s">
        <v>767</v>
      </c>
      <c r="R160" s="125" t="s">
        <v>774</v>
      </c>
      <c r="S160" s="141">
        <v>0.131</v>
      </c>
      <c r="T160" s="141"/>
      <c r="U160" s="125"/>
      <c r="V160" s="141"/>
      <c r="W160" s="141"/>
      <c r="X160" s="125"/>
      <c r="Y160" s="141"/>
      <c r="Z160" s="149">
        <f>_xlfn.IFERROR(IF(#REF!=1,MID(#REF!,FIND("A",#REF!)+1,FIND("B",#REF!)-FIND("A",#REF!)-1),RIGHT(#REF!,1)),"")</f>
      </c>
      <c r="AA160" s="149">
        <f>TEXT(_xlfn.IFERROR(IF(#REF!=1,MID(#REF!,FIND("B",#REF!)+1,FIND("C",#REF!)-FIND("B",#REF!)-1),RIGHT(#REF!,LEN(#REF!)-FIND("B",#REF!))),""),"00")</f>
      </c>
      <c r="AB160" s="149">
        <f>TEXT(_xlfn.IFERROR(IF(#REF!=1,MID(#REF!,FIND("C",#REF!)+1,FIND("D",#REF!)-FIND("C",#REF!)-1),RIGHT(#REF!,LEN(#REF!)-FIND("C",#REF!))),""),"00")</f>
      </c>
      <c r="AC160" s="149">
        <f>TEXT(_xlfn.IFERROR(RIGHT(#REF!,LEN(#REF!)-FIND("D",#REF!)),""),"00")</f>
      </c>
    </row>
    <row r="161" spans="1:29" ht="45">
      <c r="A161" s="141" t="s">
        <v>297</v>
      </c>
      <c r="B161" s="141" t="s">
        <v>1211</v>
      </c>
      <c r="C161" s="125" t="s">
        <v>1614</v>
      </c>
      <c r="D161" s="125" t="s">
        <v>62</v>
      </c>
      <c r="E161" s="141" t="s">
        <v>265</v>
      </c>
      <c r="F161" s="125" t="s">
        <v>242</v>
      </c>
      <c r="G161" s="125" t="s">
        <v>266</v>
      </c>
      <c r="H161" s="141" t="s">
        <v>13</v>
      </c>
      <c r="I161" s="141" t="s">
        <v>14</v>
      </c>
      <c r="J161" s="141"/>
      <c r="K161" s="141" t="s">
        <v>765</v>
      </c>
      <c r="L161" s="125" t="s">
        <v>766</v>
      </c>
      <c r="M161" s="141">
        <v>0.57</v>
      </c>
      <c r="N161" s="141" t="s">
        <v>771</v>
      </c>
      <c r="O161" s="125" t="s">
        <v>772</v>
      </c>
      <c r="P161" s="141">
        <v>1</v>
      </c>
      <c r="Q161" s="141"/>
      <c r="R161" s="125"/>
      <c r="S161" s="141"/>
      <c r="T161" s="141"/>
      <c r="U161" s="125"/>
      <c r="V161" s="141"/>
      <c r="W161" s="141"/>
      <c r="X161" s="125"/>
      <c r="Y161" s="141"/>
      <c r="Z161" s="149">
        <f>_xlfn.IFERROR(IF(#REF!=1,MID(#REF!,FIND("A",#REF!)+1,FIND("B",#REF!)-FIND("A",#REF!)-1),RIGHT(#REF!,1)),"")</f>
      </c>
      <c r="AA161" s="149">
        <f>TEXT(_xlfn.IFERROR(IF(#REF!=1,MID(#REF!,FIND("B",#REF!)+1,FIND("C",#REF!)-FIND("B",#REF!)-1),RIGHT(#REF!,LEN(#REF!)-FIND("B",#REF!))),""),"00")</f>
      </c>
      <c r="AB161" s="149">
        <f>TEXT(_xlfn.IFERROR(IF(#REF!=1,MID(#REF!,FIND("C",#REF!)+1,FIND("D",#REF!)-FIND("C",#REF!)-1),RIGHT(#REF!,LEN(#REF!)-FIND("C",#REF!))),""),"00")</f>
      </c>
      <c r="AC161" s="149">
        <f>TEXT(_xlfn.IFERROR(RIGHT(#REF!,LEN(#REF!)-FIND("D",#REF!)),""),"00")</f>
      </c>
    </row>
    <row r="162" spans="1:29" ht="45">
      <c r="A162" s="141" t="s">
        <v>298</v>
      </c>
      <c r="B162" s="141" t="s">
        <v>1212</v>
      </c>
      <c r="C162" s="125" t="s">
        <v>299</v>
      </c>
      <c r="D162" s="125" t="s">
        <v>40</v>
      </c>
      <c r="E162" s="141" t="s">
        <v>265</v>
      </c>
      <c r="F162" s="125" t="s">
        <v>611</v>
      </c>
      <c r="G162" s="125" t="s">
        <v>266</v>
      </c>
      <c r="H162" s="141" t="s">
        <v>13</v>
      </c>
      <c r="I162" s="141" t="s">
        <v>14</v>
      </c>
      <c r="J162" s="141"/>
      <c r="K162" s="141" t="s">
        <v>765</v>
      </c>
      <c r="L162" s="125" t="s">
        <v>766</v>
      </c>
      <c r="M162" s="141">
        <v>2.421</v>
      </c>
      <c r="N162" s="141" t="s">
        <v>767</v>
      </c>
      <c r="O162" s="125" t="s">
        <v>774</v>
      </c>
      <c r="P162" s="141">
        <v>0.0033</v>
      </c>
      <c r="Q162" s="141" t="s">
        <v>771</v>
      </c>
      <c r="R162" s="125" t="s">
        <v>772</v>
      </c>
      <c r="S162" s="141">
        <v>1</v>
      </c>
      <c r="T162" s="141"/>
      <c r="U162" s="125"/>
      <c r="V162" s="141"/>
      <c r="W162" s="141"/>
      <c r="X162" s="125"/>
      <c r="Y162" s="141"/>
      <c r="Z162" s="149">
        <f>_xlfn.IFERROR(IF(#REF!=1,MID(#REF!,FIND("A",#REF!)+1,FIND("B",#REF!)-FIND("A",#REF!)-1),RIGHT(#REF!,1)),"")</f>
      </c>
      <c r="AA162" s="149">
        <f>TEXT(_xlfn.IFERROR(IF(#REF!=1,MID(#REF!,FIND("B",#REF!)+1,FIND("C",#REF!)-FIND("B",#REF!)-1),RIGHT(#REF!,LEN(#REF!)-FIND("B",#REF!))),""),"00")</f>
      </c>
      <c r="AB162" s="149">
        <f>TEXT(_xlfn.IFERROR(IF(#REF!=1,MID(#REF!,FIND("C",#REF!)+1,FIND("D",#REF!)-FIND("C",#REF!)-1),RIGHT(#REF!,LEN(#REF!)-FIND("C",#REF!))),""),"00")</f>
      </c>
      <c r="AC162" s="149">
        <f>TEXT(_xlfn.IFERROR(RIGHT(#REF!,LEN(#REF!)-FIND("D",#REF!)),""),"00")</f>
      </c>
    </row>
    <row r="163" spans="1:29" ht="56.25">
      <c r="A163" s="141" t="s">
        <v>300</v>
      </c>
      <c r="B163" s="141" t="s">
        <v>1213</v>
      </c>
      <c r="C163" s="125" t="s">
        <v>589</v>
      </c>
      <c r="D163" s="125" t="s">
        <v>40</v>
      </c>
      <c r="E163" s="141" t="s">
        <v>265</v>
      </c>
      <c r="F163" s="125" t="s">
        <v>611</v>
      </c>
      <c r="G163" s="125" t="s">
        <v>266</v>
      </c>
      <c r="H163" s="141" t="s">
        <v>13</v>
      </c>
      <c r="I163" s="141" t="s">
        <v>14</v>
      </c>
      <c r="J163" s="141"/>
      <c r="K163" s="141" t="s">
        <v>771</v>
      </c>
      <c r="L163" s="125" t="s">
        <v>772</v>
      </c>
      <c r="M163" s="141">
        <v>1</v>
      </c>
      <c r="N163" s="141"/>
      <c r="O163" s="125"/>
      <c r="P163" s="141"/>
      <c r="Q163" s="141"/>
      <c r="R163" s="125"/>
      <c r="S163" s="141"/>
      <c r="T163" s="141"/>
      <c r="U163" s="125"/>
      <c r="V163" s="141"/>
      <c r="W163" s="141"/>
      <c r="X163" s="125"/>
      <c r="Y163" s="141"/>
      <c r="Z163" s="149">
        <f>_xlfn.IFERROR(IF(#REF!=1,MID(#REF!,FIND("A",#REF!)+1,FIND("B",#REF!)-FIND("A",#REF!)-1),RIGHT(#REF!,1)),"")</f>
      </c>
      <c r="AA163" s="149">
        <f>TEXT(_xlfn.IFERROR(IF(#REF!=1,MID(#REF!,FIND("B",#REF!)+1,FIND("C",#REF!)-FIND("B",#REF!)-1),RIGHT(#REF!,LEN(#REF!)-FIND("B",#REF!))),""),"00")</f>
      </c>
      <c r="AB163" s="149">
        <f>TEXT(_xlfn.IFERROR(IF(#REF!=1,MID(#REF!,FIND("C",#REF!)+1,FIND("D",#REF!)-FIND("C",#REF!)-1),RIGHT(#REF!,LEN(#REF!)-FIND("C",#REF!))),""),"00")</f>
      </c>
      <c r="AC163" s="149">
        <f>TEXT(_xlfn.IFERROR(RIGHT(#REF!,LEN(#REF!)-FIND("D",#REF!)),""),"00")</f>
      </c>
    </row>
    <row r="164" spans="1:29" ht="33.75">
      <c r="A164" s="141" t="s">
        <v>301</v>
      </c>
      <c r="B164" s="141" t="s">
        <v>1214</v>
      </c>
      <c r="C164" s="125" t="s">
        <v>302</v>
      </c>
      <c r="D164" s="125" t="s">
        <v>40</v>
      </c>
      <c r="E164" s="141" t="s">
        <v>265</v>
      </c>
      <c r="F164" s="125" t="s">
        <v>611</v>
      </c>
      <c r="G164" s="125" t="s">
        <v>266</v>
      </c>
      <c r="H164" s="141" t="s">
        <v>13</v>
      </c>
      <c r="I164" s="141" t="s">
        <v>14</v>
      </c>
      <c r="J164" s="141"/>
      <c r="K164" s="141" t="s">
        <v>771</v>
      </c>
      <c r="L164" s="125" t="s">
        <v>772</v>
      </c>
      <c r="M164" s="141">
        <v>1</v>
      </c>
      <c r="N164" s="141"/>
      <c r="O164" s="125"/>
      <c r="P164" s="141"/>
      <c r="Q164" s="141"/>
      <c r="R164" s="125"/>
      <c r="S164" s="141"/>
      <c r="T164" s="141"/>
      <c r="U164" s="125"/>
      <c r="V164" s="141"/>
      <c r="W164" s="141"/>
      <c r="X164" s="125"/>
      <c r="Y164" s="141"/>
      <c r="Z164" s="149">
        <f>_xlfn.IFERROR(IF(#REF!=1,MID(#REF!,FIND("A",#REF!)+1,FIND("B",#REF!)-FIND("A",#REF!)-1),RIGHT(#REF!,1)),"")</f>
      </c>
      <c r="AA164" s="149">
        <f>TEXT(_xlfn.IFERROR(IF(#REF!=1,MID(#REF!,FIND("B",#REF!)+1,FIND("C",#REF!)-FIND("B",#REF!)-1),RIGHT(#REF!,LEN(#REF!)-FIND("B",#REF!))),""),"00")</f>
      </c>
      <c r="AB164" s="149">
        <f>TEXT(_xlfn.IFERROR(IF(#REF!=1,MID(#REF!,FIND("C",#REF!)+1,FIND("D",#REF!)-FIND("C",#REF!)-1),RIGHT(#REF!,LEN(#REF!)-FIND("C",#REF!))),""),"00")</f>
      </c>
      <c r="AC164" s="149">
        <f>TEXT(_xlfn.IFERROR(RIGHT(#REF!,LEN(#REF!)-FIND("D",#REF!)),""),"00")</f>
      </c>
    </row>
    <row r="165" spans="1:29" ht="56.25">
      <c r="A165" s="141" t="s">
        <v>303</v>
      </c>
      <c r="B165" s="141" t="s">
        <v>1215</v>
      </c>
      <c r="C165" s="125" t="s">
        <v>634</v>
      </c>
      <c r="D165" s="125" t="s">
        <v>40</v>
      </c>
      <c r="E165" s="141" t="s">
        <v>265</v>
      </c>
      <c r="F165" s="125" t="s">
        <v>611</v>
      </c>
      <c r="G165" s="125" t="s">
        <v>266</v>
      </c>
      <c r="H165" s="141" t="s">
        <v>13</v>
      </c>
      <c r="I165" s="141" t="s">
        <v>14</v>
      </c>
      <c r="J165" s="141"/>
      <c r="K165" s="141" t="s">
        <v>771</v>
      </c>
      <c r="L165" s="125" t="s">
        <v>772</v>
      </c>
      <c r="M165" s="141">
        <v>1</v>
      </c>
      <c r="N165" s="141"/>
      <c r="O165" s="125"/>
      <c r="P165" s="141"/>
      <c r="Q165" s="141"/>
      <c r="R165" s="125"/>
      <c r="S165" s="141"/>
      <c r="T165" s="141"/>
      <c r="U165" s="125"/>
      <c r="V165" s="141"/>
      <c r="W165" s="141"/>
      <c r="X165" s="125"/>
      <c r="Y165" s="141"/>
      <c r="Z165" s="149">
        <f>_xlfn.IFERROR(IF(#REF!=1,MID(#REF!,FIND("A",#REF!)+1,FIND("B",#REF!)-FIND("A",#REF!)-1),RIGHT(#REF!,1)),"")</f>
      </c>
      <c r="AA165" s="149">
        <f>TEXT(_xlfn.IFERROR(IF(#REF!=1,MID(#REF!,FIND("B",#REF!)+1,FIND("C",#REF!)-FIND("B",#REF!)-1),RIGHT(#REF!,LEN(#REF!)-FIND("B",#REF!))),""),"00")</f>
      </c>
      <c r="AB165" s="149">
        <f>TEXT(_xlfn.IFERROR(IF(#REF!=1,MID(#REF!,FIND("C",#REF!)+1,FIND("D",#REF!)-FIND("C",#REF!)-1),RIGHT(#REF!,LEN(#REF!)-FIND("C",#REF!))),""),"00")</f>
      </c>
      <c r="AC165" s="149">
        <f>TEXT(_xlfn.IFERROR(RIGHT(#REF!,LEN(#REF!)-FIND("D",#REF!)),""),"00")</f>
      </c>
    </row>
    <row r="166" spans="1:29" ht="33.75">
      <c r="A166" s="141" t="s">
        <v>304</v>
      </c>
      <c r="B166" s="141" t="s">
        <v>1216</v>
      </c>
      <c r="C166" s="125" t="s">
        <v>305</v>
      </c>
      <c r="D166" s="125" t="s">
        <v>21</v>
      </c>
      <c r="E166" s="141" t="s">
        <v>265</v>
      </c>
      <c r="F166" s="125" t="s">
        <v>234</v>
      </c>
      <c r="G166" s="125" t="s">
        <v>266</v>
      </c>
      <c r="H166" s="141" t="s">
        <v>13</v>
      </c>
      <c r="I166" s="141" t="s">
        <v>14</v>
      </c>
      <c r="J166" s="141"/>
      <c r="K166" s="141" t="s">
        <v>765</v>
      </c>
      <c r="L166" s="125" t="s">
        <v>776</v>
      </c>
      <c r="M166" s="141">
        <v>1.4</v>
      </c>
      <c r="N166" s="141"/>
      <c r="O166" s="125"/>
      <c r="P166" s="141"/>
      <c r="Q166" s="141"/>
      <c r="R166" s="125"/>
      <c r="S166" s="141"/>
      <c r="T166" s="141"/>
      <c r="U166" s="125"/>
      <c r="V166" s="141"/>
      <c r="W166" s="141"/>
      <c r="X166" s="125"/>
      <c r="Y166" s="141"/>
      <c r="Z166" s="149">
        <f>_xlfn.IFERROR(IF(#REF!=1,MID(#REF!,FIND("A",#REF!)+1,FIND("B",#REF!)-FIND("A",#REF!)-1),RIGHT(#REF!,1)),"")</f>
      </c>
      <c r="AA166" s="149">
        <f>TEXT(_xlfn.IFERROR(IF(#REF!=1,MID(#REF!,FIND("B",#REF!)+1,FIND("C",#REF!)-FIND("B",#REF!)-1),RIGHT(#REF!,LEN(#REF!)-FIND("B",#REF!))),""),"00")</f>
      </c>
      <c r="AB166" s="149">
        <f>TEXT(_xlfn.IFERROR(IF(#REF!=1,MID(#REF!,FIND("C",#REF!)+1,FIND("D",#REF!)-FIND("C",#REF!)-1),RIGHT(#REF!,LEN(#REF!)-FIND("C",#REF!))),""),"00")</f>
      </c>
      <c r="AC166" s="149">
        <f>TEXT(_xlfn.IFERROR(RIGHT(#REF!,LEN(#REF!)-FIND("D",#REF!)),""),"00")</f>
      </c>
    </row>
    <row r="167" spans="1:29" ht="33.75">
      <c r="A167" s="141" t="s">
        <v>306</v>
      </c>
      <c r="B167" s="141" t="s">
        <v>1217</v>
      </c>
      <c r="C167" s="125" t="s">
        <v>307</v>
      </c>
      <c r="D167" s="125" t="s">
        <v>58</v>
      </c>
      <c r="E167" s="141" t="s">
        <v>265</v>
      </c>
      <c r="F167" s="125" t="s">
        <v>614</v>
      </c>
      <c r="G167" s="125" t="s">
        <v>308</v>
      </c>
      <c r="H167" s="141" t="s">
        <v>13</v>
      </c>
      <c r="I167" s="141"/>
      <c r="J167" s="141"/>
      <c r="K167" s="141" t="s">
        <v>777</v>
      </c>
      <c r="L167" s="125" t="s">
        <v>778</v>
      </c>
      <c r="M167" s="141">
        <v>0.6</v>
      </c>
      <c r="N167" s="141"/>
      <c r="O167" s="125"/>
      <c r="P167" s="141"/>
      <c r="Q167" s="141"/>
      <c r="R167" s="125"/>
      <c r="S167" s="141"/>
      <c r="T167" s="141"/>
      <c r="U167" s="125"/>
      <c r="V167" s="141"/>
      <c r="W167" s="141"/>
      <c r="X167" s="125"/>
      <c r="Y167" s="141"/>
      <c r="Z167" s="149">
        <f>_xlfn.IFERROR(IF(#REF!=1,MID(#REF!,FIND("A",#REF!)+1,FIND("B",#REF!)-FIND("A",#REF!)-1),RIGHT(#REF!,1)),"")</f>
      </c>
      <c r="AA167" s="149">
        <f>TEXT(_xlfn.IFERROR(IF(#REF!=1,MID(#REF!,FIND("B",#REF!)+1,FIND("C",#REF!)-FIND("B",#REF!)-1),RIGHT(#REF!,LEN(#REF!)-FIND("B",#REF!))),""),"00")</f>
      </c>
      <c r="AB167" s="149">
        <f>TEXT(_xlfn.IFERROR(IF(#REF!=1,MID(#REF!,FIND("C",#REF!)+1,FIND("D",#REF!)-FIND("C",#REF!)-1),RIGHT(#REF!,LEN(#REF!)-FIND("C",#REF!))),""),"00")</f>
      </c>
      <c r="AC167" s="149">
        <f>TEXT(_xlfn.IFERROR(RIGHT(#REF!,LEN(#REF!)-FIND("D",#REF!)),""),"00")</f>
      </c>
    </row>
    <row r="168" spans="1:29" ht="33.75">
      <c r="A168" s="141" t="s">
        <v>309</v>
      </c>
      <c r="B168" s="141" t="s">
        <v>1218</v>
      </c>
      <c r="C168" s="125" t="s">
        <v>310</v>
      </c>
      <c r="D168" s="125" t="s">
        <v>36</v>
      </c>
      <c r="E168" s="141" t="s">
        <v>265</v>
      </c>
      <c r="F168" s="125" t="s">
        <v>610</v>
      </c>
      <c r="G168" s="125" t="s">
        <v>308</v>
      </c>
      <c r="H168" s="141" t="s">
        <v>13</v>
      </c>
      <c r="I168" s="141"/>
      <c r="J168" s="141"/>
      <c r="K168" s="141" t="s">
        <v>777</v>
      </c>
      <c r="L168" s="125" t="s">
        <v>778</v>
      </c>
      <c r="M168" s="141">
        <v>2.23</v>
      </c>
      <c r="N168" s="141"/>
      <c r="O168" s="125"/>
      <c r="P168" s="141"/>
      <c r="Q168" s="141"/>
      <c r="R168" s="125"/>
      <c r="S168" s="141"/>
      <c r="T168" s="141"/>
      <c r="U168" s="125"/>
      <c r="V168" s="141"/>
      <c r="W168" s="141"/>
      <c r="X168" s="125"/>
      <c r="Y168" s="141"/>
      <c r="Z168" s="149">
        <f>_xlfn.IFERROR(IF(#REF!=1,MID(#REF!,FIND("A",#REF!)+1,FIND("B",#REF!)-FIND("A",#REF!)-1),RIGHT(#REF!,1)),"")</f>
      </c>
      <c r="AA168" s="149">
        <f>TEXT(_xlfn.IFERROR(IF(#REF!=1,MID(#REF!,FIND("B",#REF!)+1,FIND("C",#REF!)-FIND("B",#REF!)-1),RIGHT(#REF!,LEN(#REF!)-FIND("B",#REF!))),""),"00")</f>
      </c>
      <c r="AB168" s="149">
        <f>TEXT(_xlfn.IFERROR(IF(#REF!=1,MID(#REF!,FIND("C",#REF!)+1,FIND("D",#REF!)-FIND("C",#REF!)-1),RIGHT(#REF!,LEN(#REF!)-FIND("C",#REF!))),""),"00")</f>
      </c>
      <c r="AC168" s="149">
        <f>TEXT(_xlfn.IFERROR(RIGHT(#REF!,LEN(#REF!)-FIND("D",#REF!)),""),"00")</f>
      </c>
    </row>
    <row r="169" spans="1:29" ht="45">
      <c r="A169" s="141" t="s">
        <v>311</v>
      </c>
      <c r="B169" s="141" t="s">
        <v>1219</v>
      </c>
      <c r="C169" s="125" t="s">
        <v>682</v>
      </c>
      <c r="D169" s="125" t="s">
        <v>46</v>
      </c>
      <c r="E169" s="141" t="s">
        <v>265</v>
      </c>
      <c r="F169" s="125" t="s">
        <v>179</v>
      </c>
      <c r="G169" s="125" t="s">
        <v>308</v>
      </c>
      <c r="H169" s="141" t="s">
        <v>13</v>
      </c>
      <c r="I169" s="141"/>
      <c r="J169" s="141"/>
      <c r="K169" s="141" t="s">
        <v>777</v>
      </c>
      <c r="L169" s="125" t="s">
        <v>778</v>
      </c>
      <c r="M169" s="141">
        <v>1.29</v>
      </c>
      <c r="N169" s="141"/>
      <c r="O169" s="125"/>
      <c r="P169" s="141"/>
      <c r="Q169" s="141"/>
      <c r="R169" s="125"/>
      <c r="S169" s="141"/>
      <c r="T169" s="141"/>
      <c r="U169" s="125"/>
      <c r="V169" s="141"/>
      <c r="W169" s="141"/>
      <c r="X169" s="125"/>
      <c r="Y169" s="141"/>
      <c r="Z169" s="149">
        <f>_xlfn.IFERROR(IF(#REF!=1,MID(#REF!,FIND("A",#REF!)+1,FIND("B",#REF!)-FIND("A",#REF!)-1),RIGHT(#REF!,1)),"")</f>
      </c>
      <c r="AA169" s="149">
        <f>TEXT(_xlfn.IFERROR(IF(#REF!=1,MID(#REF!,FIND("B",#REF!)+1,FIND("C",#REF!)-FIND("B",#REF!)-1),RIGHT(#REF!,LEN(#REF!)-FIND("B",#REF!))),""),"00")</f>
      </c>
      <c r="AB169" s="149">
        <f>TEXT(_xlfn.IFERROR(IF(#REF!=1,MID(#REF!,FIND("C",#REF!)+1,FIND("D",#REF!)-FIND("C",#REF!)-1),RIGHT(#REF!,LEN(#REF!)-FIND("C",#REF!))),""),"00")</f>
      </c>
      <c r="AC169" s="149">
        <f>TEXT(_xlfn.IFERROR(RIGHT(#REF!,LEN(#REF!)-FIND("D",#REF!)),""),"00")</f>
      </c>
    </row>
    <row r="170" spans="1:29" ht="33.75">
      <c r="A170" s="141" t="s">
        <v>313</v>
      </c>
      <c r="B170" s="58" t="s">
        <v>1220</v>
      </c>
      <c r="C170" s="125" t="s">
        <v>1732</v>
      </c>
      <c r="D170" s="125" t="s">
        <v>50</v>
      </c>
      <c r="E170" s="141" t="s">
        <v>265</v>
      </c>
      <c r="F170" s="125" t="s">
        <v>612</v>
      </c>
      <c r="G170" s="125" t="s">
        <v>308</v>
      </c>
      <c r="H170" s="141" t="s">
        <v>13</v>
      </c>
      <c r="I170" s="141"/>
      <c r="J170" s="141"/>
      <c r="K170" s="141" t="s">
        <v>777</v>
      </c>
      <c r="L170" s="125" t="s">
        <v>779</v>
      </c>
      <c r="M170" s="141">
        <v>2</v>
      </c>
      <c r="N170" s="141"/>
      <c r="O170" s="125"/>
      <c r="P170" s="141"/>
      <c r="Q170" s="141"/>
      <c r="R170" s="125"/>
      <c r="S170" s="141"/>
      <c r="T170" s="141"/>
      <c r="U170" s="125"/>
      <c r="V170" s="141"/>
      <c r="W170" s="141"/>
      <c r="X170" s="125"/>
      <c r="Y170" s="141"/>
      <c r="Z170" s="149">
        <f>_xlfn.IFERROR(IF(#REF!=1,MID(#REF!,FIND("A",#REF!)+1,FIND("B",#REF!)-FIND("A",#REF!)-1),RIGHT(#REF!,1)),"")</f>
      </c>
      <c r="AA170" s="149">
        <f>TEXT(_xlfn.IFERROR(IF(#REF!=1,MID(#REF!,FIND("B",#REF!)+1,FIND("C",#REF!)-FIND("B",#REF!)-1),RIGHT(#REF!,LEN(#REF!)-FIND("B",#REF!))),""),"00")</f>
      </c>
      <c r="AB170" s="149">
        <f>TEXT(_xlfn.IFERROR(IF(#REF!=1,MID(#REF!,FIND("C",#REF!)+1,FIND("D",#REF!)-FIND("C",#REF!)-1),RIGHT(#REF!,LEN(#REF!)-FIND("C",#REF!))),""),"00")</f>
      </c>
      <c r="AC170" s="149">
        <f>TEXT(_xlfn.IFERROR(RIGHT(#REF!,LEN(#REF!)-FIND("D",#REF!)),""),"00")</f>
      </c>
    </row>
    <row r="171" spans="1:29" s="324" customFormat="1" ht="33.75">
      <c r="A171" s="321" t="s">
        <v>314</v>
      </c>
      <c r="B171" s="322" t="s">
        <v>1221</v>
      </c>
      <c r="C171" s="50" t="s">
        <v>1849</v>
      </c>
      <c r="D171" s="50" t="s">
        <v>9</v>
      </c>
      <c r="E171" s="321" t="s">
        <v>265</v>
      </c>
      <c r="F171" s="50" t="s">
        <v>608</v>
      </c>
      <c r="G171" s="50" t="s">
        <v>308</v>
      </c>
      <c r="H171" s="321" t="s">
        <v>13</v>
      </c>
      <c r="I171" s="321"/>
      <c r="J171" s="321"/>
      <c r="K171" s="321" t="s">
        <v>780</v>
      </c>
      <c r="L171" s="50" t="s">
        <v>781</v>
      </c>
      <c r="M171" s="321">
        <v>1.105</v>
      </c>
      <c r="N171" s="321"/>
      <c r="O171" s="50"/>
      <c r="P171" s="321"/>
      <c r="Q171" s="321"/>
      <c r="R171" s="50"/>
      <c r="S171" s="321"/>
      <c r="T171" s="321"/>
      <c r="U171" s="50"/>
      <c r="V171" s="321"/>
      <c r="W171" s="321"/>
      <c r="X171" s="50"/>
      <c r="Y171" s="321"/>
      <c r="Z171" s="323">
        <f>_xlfn.IFERROR(IF(#REF!=1,MID(#REF!,FIND("A",#REF!)+1,FIND("B",#REF!)-FIND("A",#REF!)-1),RIGHT(#REF!,1)),"")</f>
      </c>
      <c r="AA171" s="323">
        <f>TEXT(_xlfn.IFERROR(IF(#REF!=1,MID(#REF!,FIND("B",#REF!)+1,FIND("C",#REF!)-FIND("B",#REF!)-1),RIGHT(#REF!,LEN(#REF!)-FIND("B",#REF!))),""),"00")</f>
      </c>
      <c r="AB171" s="323">
        <f>TEXT(_xlfn.IFERROR(IF(#REF!=1,MID(#REF!,FIND("C",#REF!)+1,FIND("D",#REF!)-FIND("C",#REF!)-1),RIGHT(#REF!,LEN(#REF!)-FIND("C",#REF!))),""),"00")</f>
      </c>
      <c r="AC171" s="323">
        <f>TEXT(_xlfn.IFERROR(RIGHT(#REF!,LEN(#REF!)-FIND("D",#REF!)),""),"00")</f>
      </c>
    </row>
    <row r="172" spans="1:29" ht="33.75">
      <c r="A172" s="141" t="s">
        <v>315</v>
      </c>
      <c r="B172" s="58" t="s">
        <v>1222</v>
      </c>
      <c r="C172" s="125" t="s">
        <v>635</v>
      </c>
      <c r="D172" s="125" t="s">
        <v>62</v>
      </c>
      <c r="E172" s="141" t="s">
        <v>265</v>
      </c>
      <c r="F172" s="125" t="s">
        <v>242</v>
      </c>
      <c r="G172" s="125" t="s">
        <v>308</v>
      </c>
      <c r="H172" s="141" t="s">
        <v>13</v>
      </c>
      <c r="I172" s="141"/>
      <c r="J172" s="141"/>
      <c r="K172" s="141" t="s">
        <v>780</v>
      </c>
      <c r="L172" s="125" t="s">
        <v>782</v>
      </c>
      <c r="M172" s="141">
        <v>3.5</v>
      </c>
      <c r="N172" s="141" t="s">
        <v>777</v>
      </c>
      <c r="O172" s="125" t="s">
        <v>778</v>
      </c>
      <c r="P172" s="141">
        <v>3.5</v>
      </c>
      <c r="Q172" s="141"/>
      <c r="R172" s="125"/>
      <c r="S172" s="141"/>
      <c r="T172" s="141"/>
      <c r="U172" s="125"/>
      <c r="V172" s="141"/>
      <c r="W172" s="141"/>
      <c r="X172" s="125"/>
      <c r="Y172" s="141"/>
      <c r="Z172" s="149">
        <f>_xlfn.IFERROR(IF(#REF!=1,MID(#REF!,FIND("A",#REF!)+1,FIND("B",#REF!)-FIND("A",#REF!)-1),RIGHT(#REF!,1)),"")</f>
      </c>
      <c r="AA172" s="149">
        <f>TEXT(_xlfn.IFERROR(IF(#REF!=1,MID(#REF!,FIND("B",#REF!)+1,FIND("C",#REF!)-FIND("B",#REF!)-1),RIGHT(#REF!,LEN(#REF!)-FIND("B",#REF!))),""),"00")</f>
      </c>
      <c r="AB172" s="149">
        <f>TEXT(_xlfn.IFERROR(IF(#REF!=1,MID(#REF!,FIND("C",#REF!)+1,FIND("D",#REF!)-FIND("C",#REF!)-1),RIGHT(#REF!,LEN(#REF!)-FIND("C",#REF!))),""),"00")</f>
      </c>
      <c r="AC172" s="149">
        <f>TEXT(_xlfn.IFERROR(RIGHT(#REF!,LEN(#REF!)-FIND("D",#REF!)),""),"00")</f>
      </c>
    </row>
    <row r="173" spans="1:29" ht="33.75">
      <c r="A173" s="141" t="s">
        <v>317</v>
      </c>
      <c r="B173" s="58" t="s">
        <v>1223</v>
      </c>
      <c r="C173" s="125" t="s">
        <v>1733</v>
      </c>
      <c r="D173" s="125" t="s">
        <v>40</v>
      </c>
      <c r="E173" s="141" t="s">
        <v>265</v>
      </c>
      <c r="F173" s="125" t="s">
        <v>611</v>
      </c>
      <c r="G173" s="125" t="s">
        <v>636</v>
      </c>
      <c r="H173" s="141" t="s">
        <v>13</v>
      </c>
      <c r="I173" s="141"/>
      <c r="J173" s="141"/>
      <c r="K173" s="141" t="s">
        <v>777</v>
      </c>
      <c r="L173" s="125" t="s">
        <v>778</v>
      </c>
      <c r="M173" s="141">
        <v>1</v>
      </c>
      <c r="N173" s="141"/>
      <c r="O173" s="125"/>
      <c r="P173" s="141"/>
      <c r="Q173" s="141"/>
      <c r="R173" s="125"/>
      <c r="S173" s="141"/>
      <c r="T173" s="141"/>
      <c r="U173" s="125"/>
      <c r="V173" s="141"/>
      <c r="W173" s="141"/>
      <c r="X173" s="125"/>
      <c r="Y173" s="141"/>
      <c r="Z173" s="149">
        <f>_xlfn.IFERROR(IF(#REF!=1,MID(#REF!,FIND("A",#REF!)+1,FIND("B",#REF!)-FIND("A",#REF!)-1),RIGHT(#REF!,1)),"")</f>
      </c>
      <c r="AA173" s="149">
        <f>TEXT(_xlfn.IFERROR(IF(#REF!=1,MID(#REF!,FIND("B",#REF!)+1,FIND("C",#REF!)-FIND("B",#REF!)-1),RIGHT(#REF!,LEN(#REF!)-FIND("B",#REF!))),""),"00")</f>
      </c>
      <c r="AB173" s="149">
        <f>TEXT(_xlfn.IFERROR(IF(#REF!=1,MID(#REF!,FIND("C",#REF!)+1,FIND("D",#REF!)-FIND("C",#REF!)-1),RIGHT(#REF!,LEN(#REF!)-FIND("C",#REF!))),""),"00")</f>
      </c>
      <c r="AC173" s="149">
        <f>TEXT(_xlfn.IFERROR(RIGHT(#REF!,LEN(#REF!)-FIND("D",#REF!)),""),"00")</f>
      </c>
    </row>
    <row r="174" spans="1:29" ht="33.75">
      <c r="A174" s="141" t="s">
        <v>318</v>
      </c>
      <c r="B174" s="58" t="s">
        <v>1224</v>
      </c>
      <c r="C174" s="125" t="s">
        <v>319</v>
      </c>
      <c r="D174" s="125" t="s">
        <v>21</v>
      </c>
      <c r="E174" s="141" t="s">
        <v>265</v>
      </c>
      <c r="F174" s="125" t="s">
        <v>234</v>
      </c>
      <c r="G174" s="125" t="s">
        <v>308</v>
      </c>
      <c r="H174" s="141" t="s">
        <v>13</v>
      </c>
      <c r="I174" s="141"/>
      <c r="J174" s="141"/>
      <c r="K174" s="141" t="s">
        <v>777</v>
      </c>
      <c r="L174" s="125" t="s">
        <v>778</v>
      </c>
      <c r="M174" s="141">
        <v>1.44</v>
      </c>
      <c r="N174" s="141"/>
      <c r="O174" s="125"/>
      <c r="P174" s="141"/>
      <c r="Q174" s="141"/>
      <c r="R174" s="125"/>
      <c r="S174" s="141"/>
      <c r="T174" s="141"/>
      <c r="U174" s="125"/>
      <c r="V174" s="141"/>
      <c r="W174" s="141"/>
      <c r="X174" s="125"/>
      <c r="Y174" s="141"/>
      <c r="Z174" s="149">
        <f>_xlfn.IFERROR(IF(#REF!=1,MID(#REF!,FIND("A",#REF!)+1,FIND("B",#REF!)-FIND("A",#REF!)-1),RIGHT(#REF!,1)),"")</f>
      </c>
      <c r="AA174" s="149">
        <f>TEXT(_xlfn.IFERROR(IF(#REF!=1,MID(#REF!,FIND("B",#REF!)+1,FIND("C",#REF!)-FIND("B",#REF!)-1),RIGHT(#REF!,LEN(#REF!)-FIND("B",#REF!))),""),"00")</f>
      </c>
      <c r="AB174" s="149">
        <f>TEXT(_xlfn.IFERROR(IF(#REF!=1,MID(#REF!,FIND("C",#REF!)+1,FIND("D",#REF!)-FIND("C",#REF!)-1),RIGHT(#REF!,LEN(#REF!)-FIND("C",#REF!))),""),"00")</f>
      </c>
      <c r="AC174" s="149">
        <f>TEXT(_xlfn.IFERROR(RIGHT(#REF!,LEN(#REF!)-FIND("D",#REF!)),""),"00")</f>
      </c>
    </row>
    <row r="175" spans="1:29" ht="33.75">
      <c r="A175" s="141" t="s">
        <v>320</v>
      </c>
      <c r="B175" s="58" t="s">
        <v>1225</v>
      </c>
      <c r="C175" s="125" t="s">
        <v>637</v>
      </c>
      <c r="D175" s="125" t="s">
        <v>36</v>
      </c>
      <c r="E175" s="141" t="s">
        <v>265</v>
      </c>
      <c r="F175" s="125" t="s">
        <v>36</v>
      </c>
      <c r="G175" s="125" t="s">
        <v>638</v>
      </c>
      <c r="H175" s="141" t="s">
        <v>13</v>
      </c>
      <c r="I175" s="141"/>
      <c r="J175" s="141"/>
      <c r="K175" s="141" t="s">
        <v>783</v>
      </c>
      <c r="L175" s="125" t="s">
        <v>784</v>
      </c>
      <c r="M175" s="141">
        <v>3</v>
      </c>
      <c r="N175" s="141"/>
      <c r="O175" s="125"/>
      <c r="P175" s="141"/>
      <c r="Q175" s="141"/>
      <c r="R175" s="125"/>
      <c r="S175" s="141"/>
      <c r="T175" s="141"/>
      <c r="U175" s="125"/>
      <c r="V175" s="141"/>
      <c r="W175" s="141"/>
      <c r="X175" s="125"/>
      <c r="Y175" s="141"/>
      <c r="Z175" s="149">
        <f>_xlfn.IFERROR(IF(#REF!=1,MID(#REF!,FIND("A",#REF!)+1,FIND("B",#REF!)-FIND("A",#REF!)-1),RIGHT(#REF!,1)),"")</f>
      </c>
      <c r="AA175" s="149">
        <f>TEXT(_xlfn.IFERROR(IF(#REF!=1,MID(#REF!,FIND("B",#REF!)+1,FIND("C",#REF!)-FIND("B",#REF!)-1),RIGHT(#REF!,LEN(#REF!)-FIND("B",#REF!))),""),"00")</f>
      </c>
      <c r="AB175" s="149">
        <f>TEXT(_xlfn.IFERROR(IF(#REF!=1,MID(#REF!,FIND("C",#REF!)+1,FIND("D",#REF!)-FIND("C",#REF!)-1),RIGHT(#REF!,LEN(#REF!)-FIND("C",#REF!))),""),"00")</f>
      </c>
      <c r="AC175" s="149">
        <f>TEXT(_xlfn.IFERROR(RIGHT(#REF!,LEN(#REF!)-FIND("D",#REF!)),""),"00")</f>
      </c>
    </row>
    <row r="176" spans="1:29" ht="33.75">
      <c r="A176" s="141" t="s">
        <v>323</v>
      </c>
      <c r="B176" s="58" t="s">
        <v>1226</v>
      </c>
      <c r="C176" s="125" t="s">
        <v>324</v>
      </c>
      <c r="D176" s="125" t="s">
        <v>58</v>
      </c>
      <c r="E176" s="141" t="s">
        <v>684</v>
      </c>
      <c r="F176" s="125" t="s">
        <v>614</v>
      </c>
      <c r="G176" s="125" t="s">
        <v>322</v>
      </c>
      <c r="H176" s="141" t="s">
        <v>13</v>
      </c>
      <c r="I176" s="141"/>
      <c r="J176" s="141"/>
      <c r="K176" s="141" t="s">
        <v>783</v>
      </c>
      <c r="L176" s="125" t="s">
        <v>784</v>
      </c>
      <c r="M176" s="141">
        <v>1</v>
      </c>
      <c r="N176" s="141"/>
      <c r="O176" s="125"/>
      <c r="P176" s="141"/>
      <c r="Q176" s="141"/>
      <c r="R176" s="125"/>
      <c r="S176" s="141"/>
      <c r="T176" s="141"/>
      <c r="U176" s="125"/>
      <c r="V176" s="141"/>
      <c r="W176" s="141"/>
      <c r="X176" s="125"/>
      <c r="Y176" s="141"/>
      <c r="Z176" s="149">
        <f>_xlfn.IFERROR(IF(#REF!=1,MID(#REF!,FIND("A",#REF!)+1,FIND("B",#REF!)-FIND("A",#REF!)-1),RIGHT(#REF!,1)),"")</f>
      </c>
      <c r="AA176" s="149">
        <f>TEXT(_xlfn.IFERROR(IF(#REF!=1,MID(#REF!,FIND("B",#REF!)+1,FIND("C",#REF!)-FIND("B",#REF!)-1),RIGHT(#REF!,LEN(#REF!)-FIND("B",#REF!))),""),"00")</f>
      </c>
      <c r="AB176" s="149">
        <f>TEXT(_xlfn.IFERROR(IF(#REF!=1,MID(#REF!,FIND("C",#REF!)+1,FIND("D",#REF!)-FIND("C",#REF!)-1),RIGHT(#REF!,LEN(#REF!)-FIND("C",#REF!))),""),"00")</f>
      </c>
      <c r="AC176" s="149">
        <f>TEXT(_xlfn.IFERROR(RIGHT(#REF!,LEN(#REF!)-FIND("D",#REF!)),""),"00")</f>
      </c>
    </row>
    <row r="177" spans="1:29" ht="33.75">
      <c r="A177" s="141" t="s">
        <v>325</v>
      </c>
      <c r="B177" s="58" t="s">
        <v>1227</v>
      </c>
      <c r="C177" s="125" t="s">
        <v>685</v>
      </c>
      <c r="D177" s="125" t="s">
        <v>9</v>
      </c>
      <c r="E177" s="141" t="s">
        <v>265</v>
      </c>
      <c r="F177" s="125" t="s">
        <v>608</v>
      </c>
      <c r="G177" s="125" t="s">
        <v>322</v>
      </c>
      <c r="H177" s="141" t="s">
        <v>13</v>
      </c>
      <c r="I177" s="141"/>
      <c r="J177" s="141"/>
      <c r="K177" s="141" t="s">
        <v>783</v>
      </c>
      <c r="L177" s="125" t="s">
        <v>784</v>
      </c>
      <c r="M177" s="141">
        <v>4</v>
      </c>
      <c r="N177" s="141"/>
      <c r="O177" s="125"/>
      <c r="P177" s="141"/>
      <c r="Q177" s="141"/>
      <c r="R177" s="125"/>
      <c r="S177" s="141"/>
      <c r="T177" s="141"/>
      <c r="U177" s="125"/>
      <c r="V177" s="141"/>
      <c r="W177" s="141"/>
      <c r="X177" s="125"/>
      <c r="Y177" s="141"/>
      <c r="Z177" s="149">
        <f>_xlfn.IFERROR(IF(#REF!=1,MID(#REF!,FIND("A",#REF!)+1,FIND("B",#REF!)-FIND("A",#REF!)-1),RIGHT(#REF!,1)),"")</f>
      </c>
      <c r="AA177" s="149">
        <f>TEXT(_xlfn.IFERROR(IF(#REF!=1,MID(#REF!,FIND("B",#REF!)+1,FIND("C",#REF!)-FIND("B",#REF!)-1),RIGHT(#REF!,LEN(#REF!)-FIND("B",#REF!))),""),"00")</f>
      </c>
      <c r="AB177" s="149">
        <f>TEXT(_xlfn.IFERROR(IF(#REF!=1,MID(#REF!,FIND("C",#REF!)+1,FIND("D",#REF!)-FIND("C",#REF!)-1),RIGHT(#REF!,LEN(#REF!)-FIND("C",#REF!))),""),"00")</f>
      </c>
      <c r="AC177" s="149">
        <f>TEXT(_xlfn.IFERROR(RIGHT(#REF!,LEN(#REF!)-FIND("D",#REF!)),""),"00")</f>
      </c>
    </row>
    <row r="178" spans="1:29" ht="33.75">
      <c r="A178" s="141" t="s">
        <v>327</v>
      </c>
      <c r="B178" s="58" t="s">
        <v>1228</v>
      </c>
      <c r="C178" s="125" t="s">
        <v>328</v>
      </c>
      <c r="D178" s="125" t="s">
        <v>40</v>
      </c>
      <c r="E178" s="141" t="s">
        <v>265</v>
      </c>
      <c r="F178" s="125" t="s">
        <v>611</v>
      </c>
      <c r="G178" s="125" t="s">
        <v>322</v>
      </c>
      <c r="H178" s="141" t="s">
        <v>13</v>
      </c>
      <c r="I178" s="141"/>
      <c r="J178" s="141"/>
      <c r="K178" s="141" t="s">
        <v>783</v>
      </c>
      <c r="L178" s="125" t="s">
        <v>784</v>
      </c>
      <c r="M178" s="141">
        <v>3</v>
      </c>
      <c r="N178" s="141"/>
      <c r="O178" s="125"/>
      <c r="P178" s="141"/>
      <c r="Q178" s="141"/>
      <c r="R178" s="125"/>
      <c r="S178" s="141"/>
      <c r="T178" s="141"/>
      <c r="U178" s="125"/>
      <c r="V178" s="141"/>
      <c r="W178" s="141"/>
      <c r="X178" s="125"/>
      <c r="Y178" s="141"/>
      <c r="Z178" s="149">
        <f>_xlfn.IFERROR(IF(#REF!=1,MID(#REF!,FIND("A",#REF!)+1,FIND("B",#REF!)-FIND("A",#REF!)-1),RIGHT(#REF!,1)),"")</f>
      </c>
      <c r="AA178" s="149">
        <f>TEXT(_xlfn.IFERROR(IF(#REF!=1,MID(#REF!,FIND("B",#REF!)+1,FIND("C",#REF!)-FIND("B",#REF!)-1),RIGHT(#REF!,LEN(#REF!)-FIND("B",#REF!))),""),"00")</f>
      </c>
      <c r="AB178" s="149">
        <f>TEXT(_xlfn.IFERROR(IF(#REF!=1,MID(#REF!,FIND("C",#REF!)+1,FIND("D",#REF!)-FIND("C",#REF!)-1),RIGHT(#REF!,LEN(#REF!)-FIND("C",#REF!))),""),"00")</f>
      </c>
      <c r="AC178" s="149">
        <f>TEXT(_xlfn.IFERROR(RIGHT(#REF!,LEN(#REF!)-FIND("D",#REF!)),""),"00")</f>
      </c>
    </row>
    <row r="179" spans="1:29" ht="67.5">
      <c r="A179" s="141" t="s">
        <v>875</v>
      </c>
      <c r="B179" s="141" t="s">
        <v>1229</v>
      </c>
      <c r="C179" s="111" t="s">
        <v>874</v>
      </c>
      <c r="D179" s="125" t="s">
        <v>40</v>
      </c>
      <c r="E179" s="141" t="s">
        <v>604</v>
      </c>
      <c r="F179" s="125" t="s">
        <v>611</v>
      </c>
      <c r="G179" s="125" t="s">
        <v>606</v>
      </c>
      <c r="H179" s="141" t="s">
        <v>605</v>
      </c>
      <c r="I179" s="141"/>
      <c r="J179" s="141"/>
      <c r="K179" s="111" t="s">
        <v>1034</v>
      </c>
      <c r="L179" s="125" t="s">
        <v>859</v>
      </c>
      <c r="M179" s="141">
        <v>1</v>
      </c>
      <c r="N179" s="111" t="s">
        <v>1035</v>
      </c>
      <c r="O179" s="125" t="s">
        <v>860</v>
      </c>
      <c r="P179" s="141">
        <v>360</v>
      </c>
      <c r="Q179" s="111" t="s">
        <v>1036</v>
      </c>
      <c r="R179" s="125" t="s">
        <v>861</v>
      </c>
      <c r="S179" s="141">
        <v>1</v>
      </c>
      <c r="T179" s="113"/>
      <c r="U179" s="125"/>
      <c r="V179" s="141"/>
      <c r="W179" s="141"/>
      <c r="X179" s="125"/>
      <c r="Y179" s="141"/>
      <c r="Z179" s="149"/>
      <c r="AA179" s="149"/>
      <c r="AB179" s="149"/>
      <c r="AC179" s="149"/>
    </row>
    <row r="180" spans="1:29" ht="67.5">
      <c r="A180" s="141" t="s">
        <v>876</v>
      </c>
      <c r="B180" s="141" t="s">
        <v>1231</v>
      </c>
      <c r="C180" s="111" t="s">
        <v>877</v>
      </c>
      <c r="D180" s="125" t="s">
        <v>58</v>
      </c>
      <c r="E180" s="141" t="s">
        <v>604</v>
      </c>
      <c r="F180" s="125" t="s">
        <v>614</v>
      </c>
      <c r="G180" s="125"/>
      <c r="H180" s="141" t="s">
        <v>605</v>
      </c>
      <c r="I180" s="141"/>
      <c r="J180" s="141" t="s">
        <v>626</v>
      </c>
      <c r="K180" s="111" t="s">
        <v>1034</v>
      </c>
      <c r="L180" s="125" t="s">
        <v>859</v>
      </c>
      <c r="M180" s="141">
        <v>1</v>
      </c>
      <c r="N180" s="111" t="s">
        <v>1035</v>
      </c>
      <c r="O180" s="125" t="s">
        <v>860</v>
      </c>
      <c r="P180" s="141">
        <v>275</v>
      </c>
      <c r="Q180" s="111" t="s">
        <v>1036</v>
      </c>
      <c r="R180" s="125" t="s">
        <v>861</v>
      </c>
      <c r="S180" s="141">
        <v>1</v>
      </c>
      <c r="T180" s="113"/>
      <c r="U180" s="125"/>
      <c r="V180" s="141"/>
      <c r="W180" s="141"/>
      <c r="X180" s="125"/>
      <c r="Y180" s="141"/>
      <c r="Z180" s="149"/>
      <c r="AA180" s="149"/>
      <c r="AB180" s="149"/>
      <c r="AC180" s="149"/>
    </row>
    <row r="181" spans="1:29" ht="67.5">
      <c r="A181" s="141" t="s">
        <v>888</v>
      </c>
      <c r="B181" s="141" t="s">
        <v>1232</v>
      </c>
      <c r="C181" s="111" t="s">
        <v>889</v>
      </c>
      <c r="D181" s="125" t="s">
        <v>40</v>
      </c>
      <c r="E181" s="141" t="s">
        <v>604</v>
      </c>
      <c r="F181" s="125" t="s">
        <v>611</v>
      </c>
      <c r="G181" s="125" t="s">
        <v>606</v>
      </c>
      <c r="H181" s="141" t="s">
        <v>605</v>
      </c>
      <c r="I181" s="141"/>
      <c r="J181" s="141"/>
      <c r="K181" s="111" t="s">
        <v>1034</v>
      </c>
      <c r="L181" s="125" t="s">
        <v>859</v>
      </c>
      <c r="M181" s="141">
        <v>2</v>
      </c>
      <c r="N181" s="111" t="s">
        <v>1035</v>
      </c>
      <c r="O181" s="125" t="s">
        <v>860</v>
      </c>
      <c r="P181" s="141">
        <v>840</v>
      </c>
      <c r="Q181" s="111" t="s">
        <v>1036</v>
      </c>
      <c r="R181" s="125" t="s">
        <v>861</v>
      </c>
      <c r="S181" s="141">
        <v>1</v>
      </c>
      <c r="T181" s="113"/>
      <c r="U181" s="125"/>
      <c r="V181" s="141"/>
      <c r="W181" s="141"/>
      <c r="X181" s="125"/>
      <c r="Y181" s="141"/>
      <c r="Z181" s="149"/>
      <c r="AA181" s="149"/>
      <c r="AB181" s="149"/>
      <c r="AC181" s="149"/>
    </row>
    <row r="182" spans="1:29" ht="67.5">
      <c r="A182" s="141" t="s">
        <v>898</v>
      </c>
      <c r="B182" s="141" t="s">
        <v>1233</v>
      </c>
      <c r="C182" s="111" t="s">
        <v>901</v>
      </c>
      <c r="D182" s="125" t="s">
        <v>40</v>
      </c>
      <c r="E182" s="141" t="s">
        <v>604</v>
      </c>
      <c r="F182" s="125" t="s">
        <v>611</v>
      </c>
      <c r="G182" s="125" t="s">
        <v>606</v>
      </c>
      <c r="H182" s="141" t="s">
        <v>605</v>
      </c>
      <c r="I182" s="141"/>
      <c r="J182" s="141"/>
      <c r="K182" s="111" t="s">
        <v>1034</v>
      </c>
      <c r="L182" s="125" t="s">
        <v>859</v>
      </c>
      <c r="M182" s="141">
        <v>1</v>
      </c>
      <c r="N182" s="111" t="s">
        <v>1035</v>
      </c>
      <c r="O182" s="125" t="s">
        <v>860</v>
      </c>
      <c r="P182" s="141">
        <v>106</v>
      </c>
      <c r="Q182" s="111" t="s">
        <v>1036</v>
      </c>
      <c r="R182" s="125" t="s">
        <v>861</v>
      </c>
      <c r="S182" s="141">
        <v>1</v>
      </c>
      <c r="T182" s="113"/>
      <c r="U182" s="125"/>
      <c r="V182" s="141"/>
      <c r="W182" s="141"/>
      <c r="X182" s="125"/>
      <c r="Y182" s="141"/>
      <c r="Z182" s="149"/>
      <c r="AA182" s="149"/>
      <c r="AB182" s="149"/>
      <c r="AC182" s="149"/>
    </row>
    <row r="183" spans="1:29" ht="67.5">
      <c r="A183" s="141" t="s">
        <v>902</v>
      </c>
      <c r="B183" s="141" t="s">
        <v>1234</v>
      </c>
      <c r="C183" s="111" t="s">
        <v>903</v>
      </c>
      <c r="D183" s="125" t="s">
        <v>40</v>
      </c>
      <c r="E183" s="141" t="s">
        <v>604</v>
      </c>
      <c r="F183" s="125" t="s">
        <v>611</v>
      </c>
      <c r="G183" s="125" t="s">
        <v>606</v>
      </c>
      <c r="H183" s="141" t="s">
        <v>605</v>
      </c>
      <c r="I183" s="141"/>
      <c r="J183" s="141"/>
      <c r="K183" s="111" t="s">
        <v>1034</v>
      </c>
      <c r="L183" s="125" t="s">
        <v>859</v>
      </c>
      <c r="M183" s="141">
        <v>1</v>
      </c>
      <c r="N183" s="111" t="s">
        <v>1035</v>
      </c>
      <c r="O183" s="125" t="s">
        <v>860</v>
      </c>
      <c r="P183" s="141">
        <v>38</v>
      </c>
      <c r="Q183" s="111" t="s">
        <v>1036</v>
      </c>
      <c r="R183" s="125" t="s">
        <v>861</v>
      </c>
      <c r="S183" s="141">
        <v>1</v>
      </c>
      <c r="T183" s="113"/>
      <c r="U183" s="125"/>
      <c r="V183" s="141"/>
      <c r="W183" s="141"/>
      <c r="X183" s="125"/>
      <c r="Y183" s="141"/>
      <c r="Z183" s="149"/>
      <c r="AA183" s="149"/>
      <c r="AB183" s="149"/>
      <c r="AC183" s="149"/>
    </row>
    <row r="184" spans="1:29" ht="67.5">
      <c r="A184" s="141" t="s">
        <v>904</v>
      </c>
      <c r="B184" s="141" t="s">
        <v>1236</v>
      </c>
      <c r="C184" s="111" t="s">
        <v>905</v>
      </c>
      <c r="D184" s="125" t="s">
        <v>40</v>
      </c>
      <c r="E184" s="141" t="s">
        <v>604</v>
      </c>
      <c r="F184" s="125" t="s">
        <v>611</v>
      </c>
      <c r="G184" s="125" t="s">
        <v>606</v>
      </c>
      <c r="H184" s="141" t="s">
        <v>605</v>
      </c>
      <c r="I184" s="141"/>
      <c r="J184" s="141"/>
      <c r="K184" s="111" t="s">
        <v>1034</v>
      </c>
      <c r="L184" s="125" t="s">
        <v>859</v>
      </c>
      <c r="M184" s="141">
        <v>1</v>
      </c>
      <c r="N184" s="111" t="s">
        <v>1035</v>
      </c>
      <c r="O184" s="125" t="s">
        <v>860</v>
      </c>
      <c r="P184" s="141">
        <v>260</v>
      </c>
      <c r="Q184" s="111" t="s">
        <v>1036</v>
      </c>
      <c r="R184" s="125" t="s">
        <v>861</v>
      </c>
      <c r="S184" s="141">
        <v>1</v>
      </c>
      <c r="T184" s="113"/>
      <c r="U184" s="125"/>
      <c r="V184" s="141"/>
      <c r="W184" s="141"/>
      <c r="X184" s="125"/>
      <c r="Y184" s="141"/>
      <c r="Z184" s="149"/>
      <c r="AA184" s="149"/>
      <c r="AB184" s="149"/>
      <c r="AC184" s="149"/>
    </row>
    <row r="185" spans="1:29" ht="67.5">
      <c r="A185" s="141" t="s">
        <v>917</v>
      </c>
      <c r="B185" s="141" t="s">
        <v>1238</v>
      </c>
      <c r="C185" s="111" t="s">
        <v>918</v>
      </c>
      <c r="D185" s="125" t="s">
        <v>40</v>
      </c>
      <c r="E185" s="141" t="s">
        <v>604</v>
      </c>
      <c r="F185" s="125" t="s">
        <v>611</v>
      </c>
      <c r="G185" s="125" t="s">
        <v>606</v>
      </c>
      <c r="H185" s="141" t="s">
        <v>605</v>
      </c>
      <c r="I185" s="141"/>
      <c r="J185" s="141" t="s">
        <v>626</v>
      </c>
      <c r="K185" s="111" t="s">
        <v>1034</v>
      </c>
      <c r="L185" s="125" t="s">
        <v>859</v>
      </c>
      <c r="M185" s="141">
        <v>1</v>
      </c>
      <c r="N185" s="111" t="s">
        <v>1035</v>
      </c>
      <c r="O185" s="125" t="s">
        <v>860</v>
      </c>
      <c r="P185" s="141">
        <v>357</v>
      </c>
      <c r="Q185" s="111" t="s">
        <v>1036</v>
      </c>
      <c r="R185" s="125" t="s">
        <v>861</v>
      </c>
      <c r="S185" s="141">
        <v>1</v>
      </c>
      <c r="T185" s="113"/>
      <c r="U185" s="125"/>
      <c r="V185" s="141"/>
      <c r="W185" s="141"/>
      <c r="X185" s="125"/>
      <c r="Y185" s="141"/>
      <c r="Z185" s="149"/>
      <c r="AA185" s="149"/>
      <c r="AB185" s="149"/>
      <c r="AC185" s="149"/>
    </row>
    <row r="186" spans="1:29" ht="33.75">
      <c r="A186" s="141" t="s">
        <v>1610</v>
      </c>
      <c r="B186" s="141" t="s">
        <v>1612</v>
      </c>
      <c r="C186" s="173" t="s">
        <v>1608</v>
      </c>
      <c r="D186" s="125" t="s">
        <v>58</v>
      </c>
      <c r="E186" s="141" t="s">
        <v>265</v>
      </c>
      <c r="F186" s="125" t="s">
        <v>614</v>
      </c>
      <c r="G186" s="125" t="s">
        <v>266</v>
      </c>
      <c r="H186" s="141" t="s">
        <v>13</v>
      </c>
      <c r="I186" s="141" t="s">
        <v>14</v>
      </c>
      <c r="J186" s="141"/>
      <c r="K186" s="141" t="s">
        <v>765</v>
      </c>
      <c r="L186" s="125" t="s">
        <v>766</v>
      </c>
      <c r="M186" s="153">
        <v>0.409</v>
      </c>
      <c r="N186" s="141"/>
      <c r="O186" s="125"/>
      <c r="P186" s="139"/>
      <c r="Q186" s="141"/>
      <c r="R186" s="125"/>
      <c r="S186" s="141"/>
      <c r="T186" s="113"/>
      <c r="U186" s="125"/>
      <c r="V186" s="141"/>
      <c r="W186" s="141"/>
      <c r="X186" s="125"/>
      <c r="Y186" s="141"/>
      <c r="Z186" s="149"/>
      <c r="AA186" s="149"/>
      <c r="AB186" s="149"/>
      <c r="AC186" s="149"/>
    </row>
    <row r="187" spans="1:29" ht="33.75">
      <c r="A187" s="141" t="s">
        <v>1611</v>
      </c>
      <c r="B187" s="141" t="s">
        <v>1613</v>
      </c>
      <c r="C187" s="173" t="s">
        <v>1609</v>
      </c>
      <c r="D187" s="125" t="s">
        <v>58</v>
      </c>
      <c r="E187" s="141" t="s">
        <v>265</v>
      </c>
      <c r="F187" s="125" t="s">
        <v>614</v>
      </c>
      <c r="G187" s="125" t="s">
        <v>266</v>
      </c>
      <c r="H187" s="141" t="s">
        <v>13</v>
      </c>
      <c r="I187" s="141" t="s">
        <v>14</v>
      </c>
      <c r="J187" s="141"/>
      <c r="K187" s="141" t="s">
        <v>765</v>
      </c>
      <c r="L187" s="125" t="s">
        <v>766</v>
      </c>
      <c r="M187" s="141">
        <v>0.27</v>
      </c>
      <c r="N187" s="141"/>
      <c r="O187" s="125"/>
      <c r="P187" s="139"/>
      <c r="Q187" s="141"/>
      <c r="R187" s="125"/>
      <c r="S187" s="141"/>
      <c r="T187" s="113"/>
      <c r="U187" s="125"/>
      <c r="V187" s="141"/>
      <c r="W187" s="141"/>
      <c r="X187" s="125"/>
      <c r="Y187" s="141"/>
      <c r="Z187" s="149"/>
      <c r="AA187" s="149"/>
      <c r="AB187" s="149"/>
      <c r="AC187" s="149"/>
    </row>
    <row r="188" spans="1:29" ht="33.75">
      <c r="A188" s="141" t="s">
        <v>1635</v>
      </c>
      <c r="B188" s="141" t="s">
        <v>1655</v>
      </c>
      <c r="C188" s="173" t="s">
        <v>1632</v>
      </c>
      <c r="D188" s="125" t="s">
        <v>36</v>
      </c>
      <c r="E188" s="141" t="s">
        <v>265</v>
      </c>
      <c r="F188" s="125" t="s">
        <v>610</v>
      </c>
      <c r="G188" s="125" t="s">
        <v>631</v>
      </c>
      <c r="H188" s="141" t="s">
        <v>13</v>
      </c>
      <c r="I188" s="141" t="s">
        <v>14</v>
      </c>
      <c r="J188" s="141"/>
      <c r="K188" s="141" t="s">
        <v>771</v>
      </c>
      <c r="L188" s="125" t="s">
        <v>772</v>
      </c>
      <c r="M188" s="141">
        <v>1</v>
      </c>
      <c r="N188" s="141"/>
      <c r="O188" s="125"/>
      <c r="P188" s="139"/>
      <c r="Q188" s="141"/>
      <c r="R188" s="125"/>
      <c r="S188" s="141"/>
      <c r="T188" s="113"/>
      <c r="U188" s="125"/>
      <c r="V188" s="141"/>
      <c r="W188" s="141"/>
      <c r="X188" s="125"/>
      <c r="Y188" s="141"/>
      <c r="Z188" s="149"/>
      <c r="AA188" s="149"/>
      <c r="AB188" s="149"/>
      <c r="AC188" s="149"/>
    </row>
    <row r="189" spans="1:29" ht="56.25">
      <c r="A189" s="141" t="s">
        <v>1636</v>
      </c>
      <c r="B189" s="58" t="s">
        <v>1660</v>
      </c>
      <c r="C189" s="173" t="s">
        <v>1616</v>
      </c>
      <c r="D189" s="56" t="s">
        <v>62</v>
      </c>
      <c r="E189" s="56" t="s">
        <v>265</v>
      </c>
      <c r="F189" s="56" t="s">
        <v>55</v>
      </c>
      <c r="G189" s="56" t="s">
        <v>1617</v>
      </c>
      <c r="H189" s="59" t="s">
        <v>81</v>
      </c>
      <c r="I189" s="143" t="s">
        <v>14</v>
      </c>
      <c r="J189" s="141"/>
      <c r="K189" s="141" t="s">
        <v>765</v>
      </c>
      <c r="L189" s="125" t="s">
        <v>766</v>
      </c>
      <c r="M189" s="141">
        <v>3</v>
      </c>
      <c r="N189" s="141" t="s">
        <v>767</v>
      </c>
      <c r="O189" s="125" t="s">
        <v>774</v>
      </c>
      <c r="P189" s="141">
        <v>0.89</v>
      </c>
      <c r="Q189" s="111" t="s">
        <v>771</v>
      </c>
      <c r="R189" s="125" t="s">
        <v>772</v>
      </c>
      <c r="S189" s="141">
        <v>5</v>
      </c>
      <c r="T189" s="113" t="s">
        <v>769</v>
      </c>
      <c r="U189" s="125" t="s">
        <v>770</v>
      </c>
      <c r="V189" s="141">
        <v>3</v>
      </c>
      <c r="W189" s="141"/>
      <c r="X189" s="125"/>
      <c r="Y189" s="141"/>
      <c r="Z189" s="149"/>
      <c r="AA189" s="149"/>
      <c r="AB189" s="149"/>
      <c r="AC189" s="149"/>
    </row>
    <row r="190" spans="1:29" ht="33.75">
      <c r="A190" s="141" t="s">
        <v>1637</v>
      </c>
      <c r="B190" s="58" t="s">
        <v>1661</v>
      </c>
      <c r="C190" s="173" t="s">
        <v>1620</v>
      </c>
      <c r="D190" s="56" t="s">
        <v>62</v>
      </c>
      <c r="E190" s="56" t="s">
        <v>265</v>
      </c>
      <c r="F190" s="56" t="s">
        <v>55</v>
      </c>
      <c r="G190" s="56" t="s">
        <v>1621</v>
      </c>
      <c r="H190" s="59" t="s">
        <v>81</v>
      </c>
      <c r="I190" s="143" t="s">
        <v>14</v>
      </c>
      <c r="J190" s="141"/>
      <c r="K190" s="111" t="s">
        <v>1645</v>
      </c>
      <c r="L190" s="125" t="s">
        <v>784</v>
      </c>
      <c r="M190" s="141">
        <v>28</v>
      </c>
      <c r="N190" s="111"/>
      <c r="O190" s="125"/>
      <c r="P190" s="141"/>
      <c r="Q190" s="111"/>
      <c r="R190" s="125"/>
      <c r="S190" s="141"/>
      <c r="T190" s="113"/>
      <c r="U190" s="125"/>
      <c r="V190" s="141"/>
      <c r="W190" s="141"/>
      <c r="X190" s="125"/>
      <c r="Y190" s="141"/>
      <c r="Z190" s="149"/>
      <c r="AA190" s="149"/>
      <c r="AB190" s="149"/>
      <c r="AC190" s="149"/>
    </row>
    <row r="191" spans="1:29" s="324" customFormat="1" ht="33.75">
      <c r="A191" s="321" t="s">
        <v>1638</v>
      </c>
      <c r="B191" s="321" t="s">
        <v>1656</v>
      </c>
      <c r="C191" s="48" t="s">
        <v>1842</v>
      </c>
      <c r="D191" s="309" t="s">
        <v>62</v>
      </c>
      <c r="E191" s="309" t="s">
        <v>265</v>
      </c>
      <c r="F191" s="309" t="s">
        <v>55</v>
      </c>
      <c r="G191" s="309" t="s">
        <v>1623</v>
      </c>
      <c r="H191" s="47" t="s">
        <v>13</v>
      </c>
      <c r="I191" s="325" t="s">
        <v>14</v>
      </c>
      <c r="J191" s="321"/>
      <c r="K191" s="326" t="s">
        <v>1646</v>
      </c>
      <c r="L191" s="50" t="s">
        <v>1647</v>
      </c>
      <c r="M191" s="321">
        <v>1</v>
      </c>
      <c r="N191" s="326"/>
      <c r="O191" s="50"/>
      <c r="P191" s="321"/>
      <c r="Q191" s="326"/>
      <c r="R191" s="50"/>
      <c r="S191" s="321"/>
      <c r="T191" s="37"/>
      <c r="U191" s="50"/>
      <c r="V191" s="321"/>
      <c r="W191" s="321"/>
      <c r="X191" s="50"/>
      <c r="Y191" s="321"/>
      <c r="Z191" s="323"/>
      <c r="AA191" s="323"/>
      <c r="AB191" s="323"/>
      <c r="AC191" s="323"/>
    </row>
    <row r="192" spans="1:29" ht="33.75">
      <c r="A192" s="141" t="s">
        <v>1639</v>
      </c>
      <c r="B192" s="58" t="s">
        <v>1662</v>
      </c>
      <c r="C192" s="173" t="s">
        <v>1624</v>
      </c>
      <c r="D192" s="56" t="s">
        <v>62</v>
      </c>
      <c r="E192" s="56" t="s">
        <v>265</v>
      </c>
      <c r="F192" s="56" t="s">
        <v>55</v>
      </c>
      <c r="G192" s="56" t="s">
        <v>1648</v>
      </c>
      <c r="H192" s="59" t="s">
        <v>81</v>
      </c>
      <c r="I192" s="143" t="s">
        <v>14</v>
      </c>
      <c r="J192" s="141"/>
      <c r="K192" s="111" t="s">
        <v>1649</v>
      </c>
      <c r="L192" s="125" t="s">
        <v>1650</v>
      </c>
      <c r="M192" s="141">
        <v>10</v>
      </c>
      <c r="N192" s="111"/>
      <c r="O192" s="125"/>
      <c r="P192" s="141"/>
      <c r="Q192" s="111"/>
      <c r="R192" s="125"/>
      <c r="S192" s="141"/>
      <c r="T192" s="113"/>
      <c r="U192" s="125"/>
      <c r="V192" s="141"/>
      <c r="W192" s="141"/>
      <c r="X192" s="125"/>
      <c r="Y192" s="141"/>
      <c r="Z192" s="149"/>
      <c r="AA192" s="149"/>
      <c r="AB192" s="149"/>
      <c r="AC192" s="149"/>
    </row>
    <row r="193" spans="1:29" s="324" customFormat="1" ht="45">
      <c r="A193" s="321" t="s">
        <v>1640</v>
      </c>
      <c r="B193" s="321" t="s">
        <v>1657</v>
      </c>
      <c r="C193" s="48" t="s">
        <v>1843</v>
      </c>
      <c r="D193" s="309" t="s">
        <v>62</v>
      </c>
      <c r="E193" s="309" t="s">
        <v>265</v>
      </c>
      <c r="F193" s="309" t="s">
        <v>55</v>
      </c>
      <c r="G193" s="309" t="s">
        <v>1623</v>
      </c>
      <c r="H193" s="47" t="s">
        <v>13</v>
      </c>
      <c r="I193" s="325" t="s">
        <v>14</v>
      </c>
      <c r="J193" s="321"/>
      <c r="K193" s="326" t="s">
        <v>1646</v>
      </c>
      <c r="L193" s="50" t="s">
        <v>1647</v>
      </c>
      <c r="M193" s="321">
        <v>1</v>
      </c>
      <c r="N193" s="326"/>
      <c r="O193" s="50"/>
      <c r="P193" s="321"/>
      <c r="Q193" s="326"/>
      <c r="R193" s="50"/>
      <c r="S193" s="321"/>
      <c r="T193" s="37"/>
      <c r="U193" s="50"/>
      <c r="V193" s="321"/>
      <c r="W193" s="321"/>
      <c r="X193" s="50"/>
      <c r="Y193" s="321"/>
      <c r="Z193" s="323"/>
      <c r="AA193" s="323"/>
      <c r="AB193" s="323"/>
      <c r="AC193" s="323"/>
    </row>
    <row r="194" spans="1:29" s="324" customFormat="1" ht="33.75">
      <c r="A194" s="321" t="s">
        <v>1641</v>
      </c>
      <c r="B194" s="321" t="s">
        <v>1658</v>
      </c>
      <c r="C194" s="48" t="s">
        <v>1626</v>
      </c>
      <c r="D194" s="309" t="s">
        <v>62</v>
      </c>
      <c r="E194" s="309" t="s">
        <v>265</v>
      </c>
      <c r="F194" s="309" t="s">
        <v>55</v>
      </c>
      <c r="G194" s="309" t="s">
        <v>1623</v>
      </c>
      <c r="H194" s="47" t="s">
        <v>13</v>
      </c>
      <c r="I194" s="325" t="s">
        <v>14</v>
      </c>
      <c r="J194" s="321"/>
      <c r="K194" s="326" t="s">
        <v>1651</v>
      </c>
      <c r="L194" s="50" t="s">
        <v>1652</v>
      </c>
      <c r="M194" s="321">
        <v>1</v>
      </c>
      <c r="N194" s="326" t="s">
        <v>1646</v>
      </c>
      <c r="O194" s="50" t="s">
        <v>1647</v>
      </c>
      <c r="P194" s="321">
        <v>1</v>
      </c>
      <c r="Q194" s="326"/>
      <c r="R194" s="50"/>
      <c r="S194" s="321"/>
      <c r="T194" s="37"/>
      <c r="U194" s="50"/>
      <c r="V194" s="321"/>
      <c r="W194" s="321"/>
      <c r="X194" s="50"/>
      <c r="Y194" s="321"/>
      <c r="Z194" s="323"/>
      <c r="AA194" s="323"/>
      <c r="AB194" s="323"/>
      <c r="AC194" s="323"/>
    </row>
    <row r="195" spans="1:29" s="324" customFormat="1" ht="33.75">
      <c r="A195" s="321" t="s">
        <v>1642</v>
      </c>
      <c r="B195" s="321" t="s">
        <v>1659</v>
      </c>
      <c r="C195" s="48" t="s">
        <v>1846</v>
      </c>
      <c r="D195" s="309" t="s">
        <v>62</v>
      </c>
      <c r="E195" s="309" t="s">
        <v>265</v>
      </c>
      <c r="F195" s="309" t="s">
        <v>55</v>
      </c>
      <c r="G195" s="309" t="s">
        <v>1623</v>
      </c>
      <c r="H195" s="47" t="s">
        <v>13</v>
      </c>
      <c r="I195" s="325" t="s">
        <v>14</v>
      </c>
      <c r="J195" s="321"/>
      <c r="K195" s="326" t="s">
        <v>1651</v>
      </c>
      <c r="L195" s="50" t="s">
        <v>1652</v>
      </c>
      <c r="M195" s="321">
        <v>1</v>
      </c>
      <c r="N195" s="326" t="s">
        <v>1646</v>
      </c>
      <c r="O195" s="50" t="s">
        <v>1647</v>
      </c>
      <c r="P195" s="321">
        <v>1</v>
      </c>
      <c r="Q195" s="326"/>
      <c r="R195" s="50"/>
      <c r="S195" s="321"/>
      <c r="T195" s="37"/>
      <c r="U195" s="50"/>
      <c r="V195" s="321"/>
      <c r="W195" s="321"/>
      <c r="X195" s="50"/>
      <c r="Y195" s="321"/>
      <c r="Z195" s="323"/>
      <c r="AA195" s="323"/>
      <c r="AB195" s="323"/>
      <c r="AC195" s="323"/>
    </row>
    <row r="196" spans="1:29" ht="33.75">
      <c r="A196" s="141" t="s">
        <v>1643</v>
      </c>
      <c r="B196" s="58" t="s">
        <v>1663</v>
      </c>
      <c r="C196" s="173" t="s">
        <v>1627</v>
      </c>
      <c r="D196" s="56" t="s">
        <v>62</v>
      </c>
      <c r="E196" s="56" t="s">
        <v>265</v>
      </c>
      <c r="F196" s="56" t="s">
        <v>55</v>
      </c>
      <c r="G196" s="56" t="s">
        <v>1621</v>
      </c>
      <c r="H196" s="59" t="s">
        <v>81</v>
      </c>
      <c r="I196" s="143" t="s">
        <v>14</v>
      </c>
      <c r="J196" s="141"/>
      <c r="K196" s="111" t="s">
        <v>1653</v>
      </c>
      <c r="L196" s="125" t="s">
        <v>1654</v>
      </c>
      <c r="M196" s="141">
        <v>1</v>
      </c>
      <c r="N196" s="111"/>
      <c r="O196" s="125"/>
      <c r="P196" s="141"/>
      <c r="Q196" s="111"/>
      <c r="R196" s="125"/>
      <c r="S196" s="141"/>
      <c r="T196" s="113"/>
      <c r="U196" s="125"/>
      <c r="V196" s="141"/>
      <c r="W196" s="141"/>
      <c r="X196" s="125"/>
      <c r="Y196" s="141"/>
      <c r="Z196" s="149"/>
      <c r="AA196" s="149"/>
      <c r="AB196" s="149"/>
      <c r="AC196" s="149"/>
    </row>
    <row r="197" spans="1:29" ht="62.25" customHeight="1">
      <c r="A197" s="141" t="s">
        <v>1644</v>
      </c>
      <c r="B197" s="58" t="s">
        <v>1664</v>
      </c>
      <c r="C197" s="173" t="s">
        <v>1630</v>
      </c>
      <c r="D197" s="56" t="s">
        <v>62</v>
      </c>
      <c r="E197" s="56" t="s">
        <v>265</v>
      </c>
      <c r="F197" s="56" t="s">
        <v>55</v>
      </c>
      <c r="G197" s="56" t="s">
        <v>1617</v>
      </c>
      <c r="H197" s="59" t="s">
        <v>81</v>
      </c>
      <c r="I197" s="143" t="s">
        <v>14</v>
      </c>
      <c r="J197" s="141"/>
      <c r="K197" s="113" t="s">
        <v>769</v>
      </c>
      <c r="L197" s="125" t="s">
        <v>770</v>
      </c>
      <c r="M197" s="141">
        <v>3</v>
      </c>
      <c r="N197" s="141" t="s">
        <v>767</v>
      </c>
      <c r="O197" s="125" t="s">
        <v>774</v>
      </c>
      <c r="P197" s="141">
        <v>0.89</v>
      </c>
      <c r="Q197" s="111"/>
      <c r="R197" s="125"/>
      <c r="S197" s="141"/>
      <c r="T197" s="113"/>
      <c r="U197" s="125"/>
      <c r="V197" s="141"/>
      <c r="W197" s="141"/>
      <c r="X197" s="125"/>
      <c r="Y197" s="141"/>
      <c r="Z197" s="149"/>
      <c r="AA197" s="149"/>
      <c r="AB197" s="149"/>
      <c r="AC197" s="149"/>
    </row>
    <row r="198" spans="1:29" ht="49.5" customHeight="1">
      <c r="A198" s="141" t="s">
        <v>1725</v>
      </c>
      <c r="B198" s="141" t="s">
        <v>1726</v>
      </c>
      <c r="C198" s="173" t="s">
        <v>1677</v>
      </c>
      <c r="D198" s="56" t="s">
        <v>1684</v>
      </c>
      <c r="E198" s="56" t="s">
        <v>265</v>
      </c>
      <c r="F198" s="56" t="s">
        <v>11</v>
      </c>
      <c r="G198" s="56" t="s">
        <v>1727</v>
      </c>
      <c r="H198" s="124" t="s">
        <v>81</v>
      </c>
      <c r="I198" s="143" t="s">
        <v>14</v>
      </c>
      <c r="J198" s="141"/>
      <c r="K198" s="113" t="s">
        <v>1728</v>
      </c>
      <c r="L198" s="125" t="s">
        <v>1729</v>
      </c>
      <c r="M198" s="141">
        <v>1</v>
      </c>
      <c r="N198" s="141"/>
      <c r="O198" s="125"/>
      <c r="P198" s="141"/>
      <c r="Q198" s="111"/>
      <c r="R198" s="125"/>
      <c r="S198" s="141"/>
      <c r="T198" s="113"/>
      <c r="U198" s="125"/>
      <c r="V198" s="141"/>
      <c r="W198" s="141"/>
      <c r="X198" s="125"/>
      <c r="Y198" s="141"/>
      <c r="Z198" s="149"/>
      <c r="AA198" s="149"/>
      <c r="AB198" s="149"/>
      <c r="AC198" s="149"/>
    </row>
    <row r="199" spans="1:29" ht="49.5" customHeight="1">
      <c r="A199" s="110" t="s">
        <v>1832</v>
      </c>
      <c r="B199" s="110" t="s">
        <v>1834</v>
      </c>
      <c r="C199" s="57" t="s">
        <v>1836</v>
      </c>
      <c r="D199" s="57" t="s">
        <v>50</v>
      </c>
      <c r="E199" s="57" t="s">
        <v>265</v>
      </c>
      <c r="F199" s="57" t="s">
        <v>51</v>
      </c>
      <c r="G199" s="57" t="s">
        <v>266</v>
      </c>
      <c r="H199" s="57" t="s">
        <v>13</v>
      </c>
      <c r="I199" s="57" t="s">
        <v>14</v>
      </c>
      <c r="J199" s="57" t="s">
        <v>15</v>
      </c>
      <c r="K199" s="141" t="s">
        <v>765</v>
      </c>
      <c r="L199" s="125" t="s">
        <v>766</v>
      </c>
      <c r="M199" s="141">
        <v>1.43</v>
      </c>
      <c r="N199" s="141"/>
      <c r="O199" s="125"/>
      <c r="P199" s="141"/>
      <c r="Q199" s="111"/>
      <c r="R199" s="125"/>
      <c r="S199" s="141"/>
      <c r="T199" s="113"/>
      <c r="U199" s="125"/>
      <c r="V199" s="141"/>
      <c r="W199" s="141"/>
      <c r="X199" s="125"/>
      <c r="Y199" s="141"/>
      <c r="Z199" s="149"/>
      <c r="AA199" s="149"/>
      <c r="AB199" s="149"/>
      <c r="AC199" s="149"/>
    </row>
    <row r="200" spans="1:29" ht="49.5" customHeight="1">
      <c r="A200" s="110" t="s">
        <v>1833</v>
      </c>
      <c r="B200" s="110" t="s">
        <v>1835</v>
      </c>
      <c r="C200" s="57" t="s">
        <v>1837</v>
      </c>
      <c r="D200" s="57" t="s">
        <v>21</v>
      </c>
      <c r="E200" s="57" t="s">
        <v>265</v>
      </c>
      <c r="F200" s="57" t="s">
        <v>22</v>
      </c>
      <c r="G200" s="57" t="s">
        <v>266</v>
      </c>
      <c r="H200" s="57" t="s">
        <v>13</v>
      </c>
      <c r="I200" s="57" t="s">
        <v>14</v>
      </c>
      <c r="J200" s="57" t="s">
        <v>15</v>
      </c>
      <c r="K200" s="141" t="s">
        <v>765</v>
      </c>
      <c r="L200" s="125" t="s">
        <v>766</v>
      </c>
      <c r="M200" s="141">
        <v>0.5</v>
      </c>
      <c r="N200" s="141"/>
      <c r="O200" s="125"/>
      <c r="P200" s="141"/>
      <c r="Q200" s="111"/>
      <c r="R200" s="125"/>
      <c r="S200" s="141"/>
      <c r="T200" s="113"/>
      <c r="U200" s="125"/>
      <c r="V200" s="141"/>
      <c r="W200" s="141"/>
      <c r="X200" s="125"/>
      <c r="Y200" s="141"/>
      <c r="Z200" s="149"/>
      <c r="AA200" s="149"/>
      <c r="AB200" s="149"/>
      <c r="AC200" s="149"/>
    </row>
    <row r="201" spans="1:29" ht="22.5">
      <c r="A201" s="141" t="s">
        <v>329</v>
      </c>
      <c r="B201" s="141"/>
      <c r="C201" s="125" t="s">
        <v>330</v>
      </c>
      <c r="D201" s="125"/>
      <c r="E201" s="141"/>
      <c r="F201" s="125"/>
      <c r="G201" s="125"/>
      <c r="H201" s="141"/>
      <c r="I201" s="141"/>
      <c r="J201" s="141"/>
      <c r="K201" s="141"/>
      <c r="L201" s="125"/>
      <c r="M201" s="141"/>
      <c r="N201" s="141"/>
      <c r="O201" s="125"/>
      <c r="P201" s="141"/>
      <c r="Q201" s="141"/>
      <c r="R201" s="125"/>
      <c r="S201" s="141"/>
      <c r="T201" s="141"/>
      <c r="U201" s="125"/>
      <c r="V201" s="141"/>
      <c r="W201" s="141"/>
      <c r="X201" s="125"/>
      <c r="Y201" s="141"/>
      <c r="Z201" s="149">
        <f>_xlfn.IFERROR(IF(#REF!=1,MID(#REF!,FIND("A",#REF!)+1,FIND("B",#REF!)-FIND("A",#REF!)-1),RIGHT(#REF!,1)),"")</f>
      </c>
      <c r="AA201" s="149">
        <f>TEXT(_xlfn.IFERROR(IF(#REF!=1,MID(#REF!,FIND("B",#REF!)+1,FIND("C",#REF!)-FIND("B",#REF!)-1),RIGHT(#REF!,LEN(#REF!)-FIND("B",#REF!))),""),"00")</f>
      </c>
      <c r="AB201" s="149">
        <f>TEXT(_xlfn.IFERROR(IF(#REF!=1,MID(#REF!,FIND("C",#REF!)+1,FIND("D",#REF!)-FIND("C",#REF!)-1),RIGHT(#REF!,LEN(#REF!)-FIND("C",#REF!))),""),"00")</f>
      </c>
      <c r="AC201" s="149">
        <f>TEXT(_xlfn.IFERROR(RIGHT(#REF!,LEN(#REF!)-FIND("D",#REF!)),""),"00")</f>
      </c>
    </row>
    <row r="202" spans="1:29" ht="67.5">
      <c r="A202" s="141" t="s">
        <v>331</v>
      </c>
      <c r="B202" s="141" t="s">
        <v>1239</v>
      </c>
      <c r="C202" s="125" t="s">
        <v>785</v>
      </c>
      <c r="D202" s="125" t="s">
        <v>786</v>
      </c>
      <c r="E202" s="141" t="s">
        <v>213</v>
      </c>
      <c r="F202" s="125" t="s">
        <v>242</v>
      </c>
      <c r="G202" s="125" t="s">
        <v>334</v>
      </c>
      <c r="H202" s="141" t="s">
        <v>13</v>
      </c>
      <c r="I202" s="141" t="s">
        <v>14</v>
      </c>
      <c r="J202" s="141"/>
      <c r="K202" s="141" t="s">
        <v>787</v>
      </c>
      <c r="L202" s="125" t="s">
        <v>788</v>
      </c>
      <c r="M202" s="141">
        <v>3432</v>
      </c>
      <c r="N202" s="141" t="s">
        <v>789</v>
      </c>
      <c r="O202" s="125" t="s">
        <v>790</v>
      </c>
      <c r="P202" s="141">
        <v>22117</v>
      </c>
      <c r="Q202" s="141" t="s">
        <v>791</v>
      </c>
      <c r="R202" s="125" t="s">
        <v>792</v>
      </c>
      <c r="S202" s="141">
        <v>3560</v>
      </c>
      <c r="T202" s="141" t="s">
        <v>793</v>
      </c>
      <c r="U202" s="125" t="s">
        <v>794</v>
      </c>
      <c r="V202" s="141">
        <v>532220</v>
      </c>
      <c r="W202" s="141" t="s">
        <v>795</v>
      </c>
      <c r="X202" s="125" t="s">
        <v>796</v>
      </c>
      <c r="Y202" s="141">
        <v>30.95</v>
      </c>
      <c r="Z202" s="149">
        <f>_xlfn.IFERROR(IF(#REF!=1,MID(#REF!,FIND("A",#REF!)+1,FIND("B",#REF!)-FIND("A",#REF!)-1),RIGHT(#REF!,1)),"")</f>
      </c>
      <c r="AA202" s="149">
        <f>TEXT(_xlfn.IFERROR(IF(#REF!=1,MID(#REF!,FIND("B",#REF!)+1,FIND("C",#REF!)-FIND("B",#REF!)-1),RIGHT(#REF!,LEN(#REF!)-FIND("B",#REF!))),""),"00")</f>
      </c>
      <c r="AB202" s="149">
        <f>TEXT(_xlfn.IFERROR(IF(#REF!=1,MID(#REF!,FIND("C",#REF!)+1,FIND("D",#REF!)-FIND("C",#REF!)-1),RIGHT(#REF!,LEN(#REF!)-FIND("C",#REF!))),""),"00")</f>
      </c>
      <c r="AC202" s="149">
        <f>TEXT(_xlfn.IFERROR(RIGHT(#REF!,LEN(#REF!)-FIND("D",#REF!)),""),"00")</f>
      </c>
    </row>
    <row r="203" spans="1:29" ht="67.5">
      <c r="A203" s="141" t="s">
        <v>335</v>
      </c>
      <c r="B203" s="141" t="s">
        <v>1240</v>
      </c>
      <c r="C203" s="125" t="s">
        <v>797</v>
      </c>
      <c r="D203" s="125" t="s">
        <v>798</v>
      </c>
      <c r="E203" s="141" t="s">
        <v>213</v>
      </c>
      <c r="F203" s="125" t="s">
        <v>612</v>
      </c>
      <c r="G203" s="125" t="s">
        <v>334</v>
      </c>
      <c r="H203" s="141" t="s">
        <v>13</v>
      </c>
      <c r="I203" s="141" t="s">
        <v>14</v>
      </c>
      <c r="J203" s="141"/>
      <c r="K203" s="141" t="s">
        <v>787</v>
      </c>
      <c r="L203" s="125" t="s">
        <v>788</v>
      </c>
      <c r="M203" s="141">
        <v>80</v>
      </c>
      <c r="N203" s="141" t="s">
        <v>789</v>
      </c>
      <c r="O203" s="125" t="s">
        <v>790</v>
      </c>
      <c r="P203" s="141">
        <v>1135</v>
      </c>
      <c r="Q203" s="141" t="s">
        <v>791</v>
      </c>
      <c r="R203" s="125" t="s">
        <v>792</v>
      </c>
      <c r="S203" s="141">
        <v>100</v>
      </c>
      <c r="T203" s="141" t="s">
        <v>793</v>
      </c>
      <c r="U203" s="125" t="s">
        <v>794</v>
      </c>
      <c r="V203" s="141">
        <v>90</v>
      </c>
      <c r="W203" s="141" t="s">
        <v>795</v>
      </c>
      <c r="X203" s="125" t="s">
        <v>796</v>
      </c>
      <c r="Y203" s="141">
        <v>2.77</v>
      </c>
      <c r="Z203" s="149">
        <f>_xlfn.IFERROR(IF(#REF!=1,MID(#REF!,FIND("A",#REF!)+1,FIND("B",#REF!)-FIND("A",#REF!)-1),RIGHT(#REF!,1)),"")</f>
      </c>
      <c r="AA203" s="149">
        <f>TEXT(_xlfn.IFERROR(IF(#REF!=1,MID(#REF!,FIND("B",#REF!)+1,FIND("C",#REF!)-FIND("B",#REF!)-1),RIGHT(#REF!,LEN(#REF!)-FIND("B",#REF!))),""),"00")</f>
      </c>
      <c r="AB203" s="149">
        <f>TEXT(_xlfn.IFERROR(IF(#REF!=1,MID(#REF!,FIND("C",#REF!)+1,FIND("D",#REF!)-FIND("C",#REF!)-1),RIGHT(#REF!,LEN(#REF!)-FIND("C",#REF!))),""),"00")</f>
      </c>
      <c r="AC203" s="149">
        <f>TEXT(_xlfn.IFERROR(RIGHT(#REF!,LEN(#REF!)-FIND("D",#REF!)),""),"00")</f>
      </c>
    </row>
    <row r="204" spans="1:29" ht="67.5">
      <c r="A204" s="141" t="s">
        <v>338</v>
      </c>
      <c r="B204" s="141" t="s">
        <v>1241</v>
      </c>
      <c r="C204" s="125" t="s">
        <v>799</v>
      </c>
      <c r="D204" s="125" t="s">
        <v>686</v>
      </c>
      <c r="E204" s="141" t="s">
        <v>213</v>
      </c>
      <c r="F204" s="125" t="s">
        <v>614</v>
      </c>
      <c r="G204" s="125" t="s">
        <v>334</v>
      </c>
      <c r="H204" s="141" t="s">
        <v>13</v>
      </c>
      <c r="I204" s="141" t="s">
        <v>14</v>
      </c>
      <c r="J204" s="141"/>
      <c r="K204" s="141" t="s">
        <v>787</v>
      </c>
      <c r="L204" s="125" t="s">
        <v>788</v>
      </c>
      <c r="M204" s="141">
        <v>120</v>
      </c>
      <c r="N204" s="141" t="s">
        <v>789</v>
      </c>
      <c r="O204" s="125" t="s">
        <v>790</v>
      </c>
      <c r="P204" s="141">
        <v>0</v>
      </c>
      <c r="Q204" s="141" t="s">
        <v>791</v>
      </c>
      <c r="R204" s="125" t="s">
        <v>792</v>
      </c>
      <c r="S204" s="141">
        <v>295</v>
      </c>
      <c r="T204" s="141" t="s">
        <v>793</v>
      </c>
      <c r="U204" s="125" t="s">
        <v>794</v>
      </c>
      <c r="V204" s="141">
        <v>2234</v>
      </c>
      <c r="W204" s="141" t="s">
        <v>795</v>
      </c>
      <c r="X204" s="125" t="s">
        <v>796</v>
      </c>
      <c r="Y204" s="141">
        <v>1.66</v>
      </c>
      <c r="Z204" s="149">
        <f>_xlfn.IFERROR(IF(#REF!=1,MID(#REF!,FIND("A",#REF!)+1,FIND("B",#REF!)-FIND("A",#REF!)-1),RIGHT(#REF!,1)),"")</f>
      </c>
      <c r="AA204" s="149">
        <f>TEXT(_xlfn.IFERROR(IF(#REF!=1,MID(#REF!,FIND("B",#REF!)+1,FIND("C",#REF!)-FIND("B",#REF!)-1),RIGHT(#REF!,LEN(#REF!)-FIND("B",#REF!))),""),"00")</f>
      </c>
      <c r="AB204" s="149">
        <f>TEXT(_xlfn.IFERROR(IF(#REF!=1,MID(#REF!,FIND("C",#REF!)+1,FIND("D",#REF!)-FIND("C",#REF!)-1),RIGHT(#REF!,LEN(#REF!)-FIND("C",#REF!))),""),"00")</f>
      </c>
      <c r="AC204" s="149">
        <f>TEXT(_xlfn.IFERROR(RIGHT(#REF!,LEN(#REF!)-FIND("D",#REF!)),""),"00")</f>
      </c>
    </row>
    <row r="205" spans="1:29" ht="67.5">
      <c r="A205" s="141" t="s">
        <v>341</v>
      </c>
      <c r="B205" s="141" t="s">
        <v>1242</v>
      </c>
      <c r="C205" s="125" t="s">
        <v>800</v>
      </c>
      <c r="D205" s="125" t="s">
        <v>343</v>
      </c>
      <c r="E205" s="141" t="s">
        <v>213</v>
      </c>
      <c r="F205" s="125" t="s">
        <v>179</v>
      </c>
      <c r="G205" s="125" t="s">
        <v>334</v>
      </c>
      <c r="H205" s="141" t="s">
        <v>13</v>
      </c>
      <c r="I205" s="141"/>
      <c r="J205" s="141"/>
      <c r="K205" s="141" t="s">
        <v>801</v>
      </c>
      <c r="L205" s="125" t="s">
        <v>788</v>
      </c>
      <c r="M205" s="141">
        <v>144</v>
      </c>
      <c r="N205" s="141" t="s">
        <v>789</v>
      </c>
      <c r="O205" s="125" t="s">
        <v>790</v>
      </c>
      <c r="P205" s="141">
        <v>412</v>
      </c>
      <c r="Q205" s="141" t="s">
        <v>791</v>
      </c>
      <c r="R205" s="125" t="s">
        <v>792</v>
      </c>
      <c r="S205" s="141">
        <v>150</v>
      </c>
      <c r="T205" s="141" t="s">
        <v>793</v>
      </c>
      <c r="U205" s="125" t="s">
        <v>794</v>
      </c>
      <c r="V205" s="141">
        <v>150</v>
      </c>
      <c r="W205" s="141" t="s">
        <v>795</v>
      </c>
      <c r="X205" s="125" t="s">
        <v>796</v>
      </c>
      <c r="Y205" s="141">
        <v>3.52</v>
      </c>
      <c r="Z205" s="149">
        <f>_xlfn.IFERROR(IF(#REF!=1,MID(#REF!,FIND("A",#REF!)+1,FIND("B",#REF!)-FIND("A",#REF!)-1),RIGHT(#REF!,1)),"")</f>
      </c>
      <c r="AA205" s="149">
        <f>TEXT(_xlfn.IFERROR(IF(#REF!=1,MID(#REF!,FIND("B",#REF!)+1,FIND("C",#REF!)-FIND("B",#REF!)-1),RIGHT(#REF!,LEN(#REF!)-FIND("B",#REF!))),""),"00")</f>
      </c>
      <c r="AB205" s="149">
        <f>TEXT(_xlfn.IFERROR(IF(#REF!=1,MID(#REF!,FIND("C",#REF!)+1,FIND("D",#REF!)-FIND("C",#REF!)-1),RIGHT(#REF!,LEN(#REF!)-FIND("C",#REF!))),""),"00")</f>
      </c>
      <c r="AC205" s="149">
        <f>TEXT(_xlfn.IFERROR(RIGHT(#REF!,LEN(#REF!)-FIND("D",#REF!)),""),"00")</f>
      </c>
    </row>
    <row r="206" spans="1:29" ht="67.5">
      <c r="A206" s="141" t="s">
        <v>344</v>
      </c>
      <c r="B206" s="141" t="s">
        <v>1243</v>
      </c>
      <c r="C206" s="125" t="s">
        <v>802</v>
      </c>
      <c r="D206" s="125" t="s">
        <v>346</v>
      </c>
      <c r="E206" s="141" t="s">
        <v>213</v>
      </c>
      <c r="F206" s="125" t="s">
        <v>608</v>
      </c>
      <c r="G206" s="125" t="s">
        <v>334</v>
      </c>
      <c r="H206" s="141" t="s">
        <v>13</v>
      </c>
      <c r="I206" s="141"/>
      <c r="J206" s="141"/>
      <c r="K206" s="141" t="s">
        <v>801</v>
      </c>
      <c r="L206" s="125" t="s">
        <v>788</v>
      </c>
      <c r="M206" s="141">
        <v>253</v>
      </c>
      <c r="N206" s="141" t="s">
        <v>789</v>
      </c>
      <c r="O206" s="125" t="s">
        <v>790</v>
      </c>
      <c r="P206" s="141">
        <v>2281</v>
      </c>
      <c r="Q206" s="141" t="s">
        <v>791</v>
      </c>
      <c r="R206" s="125" t="s">
        <v>792</v>
      </c>
      <c r="S206" s="141">
        <v>422</v>
      </c>
      <c r="T206" s="141" t="s">
        <v>793</v>
      </c>
      <c r="U206" s="125" t="s">
        <v>794</v>
      </c>
      <c r="V206" s="141">
        <v>0</v>
      </c>
      <c r="W206" s="141" t="s">
        <v>795</v>
      </c>
      <c r="X206" s="125" t="s">
        <v>796</v>
      </c>
      <c r="Y206" s="141">
        <v>4.36</v>
      </c>
      <c r="Z206" s="149">
        <f>_xlfn.IFERROR(IF(#REF!=1,MID(#REF!,FIND("A",#REF!)+1,FIND("B",#REF!)-FIND("A",#REF!)-1),RIGHT(#REF!,1)),"")</f>
      </c>
      <c r="AA206" s="149">
        <f>TEXT(_xlfn.IFERROR(IF(#REF!=1,MID(#REF!,FIND("B",#REF!)+1,FIND("C",#REF!)-FIND("B",#REF!)-1),RIGHT(#REF!,LEN(#REF!)-FIND("B",#REF!))),""),"00")</f>
      </c>
      <c r="AB206" s="149">
        <f>TEXT(_xlfn.IFERROR(IF(#REF!=1,MID(#REF!,FIND("C",#REF!)+1,FIND("D",#REF!)-FIND("C",#REF!)-1),RIGHT(#REF!,LEN(#REF!)-FIND("C",#REF!))),""),"00")</f>
      </c>
      <c r="AC206" s="149">
        <f>TEXT(_xlfn.IFERROR(RIGHT(#REF!,LEN(#REF!)-FIND("D",#REF!)),""),"00")</f>
      </c>
    </row>
    <row r="207" spans="1:29" ht="61.5" customHeight="1">
      <c r="A207" s="141" t="s">
        <v>347</v>
      </c>
      <c r="B207" s="141" t="s">
        <v>1244</v>
      </c>
      <c r="C207" s="125" t="s">
        <v>803</v>
      </c>
      <c r="D207" s="125" t="s">
        <v>349</v>
      </c>
      <c r="E207" s="141" t="s">
        <v>213</v>
      </c>
      <c r="F207" s="125" t="s">
        <v>234</v>
      </c>
      <c r="G207" s="125" t="s">
        <v>334</v>
      </c>
      <c r="H207" s="141" t="s">
        <v>13</v>
      </c>
      <c r="I207" s="141"/>
      <c r="J207" s="141"/>
      <c r="K207" s="141" t="s">
        <v>801</v>
      </c>
      <c r="L207" s="125" t="s">
        <v>788</v>
      </c>
      <c r="M207" s="141">
        <v>44</v>
      </c>
      <c r="N207" s="141" t="s">
        <v>789</v>
      </c>
      <c r="O207" s="125" t="s">
        <v>790</v>
      </c>
      <c r="P207" s="141">
        <v>0</v>
      </c>
      <c r="Q207" s="141" t="s">
        <v>791</v>
      </c>
      <c r="R207" s="125" t="s">
        <v>792</v>
      </c>
      <c r="S207" s="141">
        <v>302</v>
      </c>
      <c r="T207" s="141" t="s">
        <v>793</v>
      </c>
      <c r="U207" s="125" t="s">
        <v>794</v>
      </c>
      <c r="V207" s="141">
        <v>698</v>
      </c>
      <c r="W207" s="141" t="s">
        <v>795</v>
      </c>
      <c r="X207" s="125" t="s">
        <v>796</v>
      </c>
      <c r="Y207" s="141">
        <v>9.09</v>
      </c>
      <c r="Z207" s="149">
        <f>_xlfn.IFERROR(IF(#REF!=1,MID(#REF!,FIND("A",#REF!)+1,FIND("B",#REF!)-FIND("A",#REF!)-1),RIGHT(#REF!,1)),"")</f>
      </c>
      <c r="AA207" s="149">
        <f>TEXT(_xlfn.IFERROR(IF(#REF!=1,MID(#REF!,FIND("B",#REF!)+1,FIND("C",#REF!)-FIND("B",#REF!)-1),RIGHT(#REF!,LEN(#REF!)-FIND("B",#REF!))),""),"00")</f>
      </c>
      <c r="AB207" s="149">
        <f>TEXT(_xlfn.IFERROR(IF(#REF!=1,MID(#REF!,FIND("C",#REF!)+1,FIND("D",#REF!)-FIND("C",#REF!)-1),RIGHT(#REF!,LEN(#REF!)-FIND("C",#REF!))),""),"00")</f>
      </c>
      <c r="AC207" s="149">
        <f>TEXT(_xlfn.IFERROR(RIGHT(#REF!,LEN(#REF!)-FIND("D",#REF!)),""),"00")</f>
      </c>
    </row>
    <row r="208" spans="1:29" ht="60" customHeight="1">
      <c r="A208" s="141" t="s">
        <v>350</v>
      </c>
      <c r="B208" s="141" t="s">
        <v>1245</v>
      </c>
      <c r="C208" s="125" t="s">
        <v>688</v>
      </c>
      <c r="D208" s="125" t="s">
        <v>352</v>
      </c>
      <c r="E208" s="141" t="s">
        <v>213</v>
      </c>
      <c r="F208" s="125" t="s">
        <v>37</v>
      </c>
      <c r="G208" s="125" t="s">
        <v>804</v>
      </c>
      <c r="H208" s="141" t="s">
        <v>13</v>
      </c>
      <c r="I208" s="141"/>
      <c r="J208" s="141"/>
      <c r="K208" s="141" t="s">
        <v>801</v>
      </c>
      <c r="L208" s="125" t="s">
        <v>788</v>
      </c>
      <c r="M208" s="141">
        <v>213</v>
      </c>
      <c r="N208" s="141" t="s">
        <v>789</v>
      </c>
      <c r="O208" s="125" t="s">
        <v>790</v>
      </c>
      <c r="P208" s="157" t="s">
        <v>805</v>
      </c>
      <c r="Q208" s="141" t="s">
        <v>791</v>
      </c>
      <c r="R208" s="125" t="s">
        <v>792</v>
      </c>
      <c r="S208" s="157" t="s">
        <v>806</v>
      </c>
      <c r="T208" s="141" t="s">
        <v>793</v>
      </c>
      <c r="U208" s="125" t="s">
        <v>794</v>
      </c>
      <c r="V208" s="141">
        <v>180</v>
      </c>
      <c r="W208" s="141" t="s">
        <v>795</v>
      </c>
      <c r="X208" s="125" t="s">
        <v>796</v>
      </c>
      <c r="Y208" s="141">
        <v>3.79</v>
      </c>
      <c r="Z208" s="149">
        <f>_xlfn.IFERROR(IF(#REF!=1,MID(#REF!,FIND("A",#REF!)+1,FIND("B",#REF!)-FIND("A",#REF!)-1),RIGHT(#REF!,1)),"")</f>
      </c>
      <c r="AA208" s="149">
        <f>TEXT(_xlfn.IFERROR(IF(#REF!=1,MID(#REF!,FIND("B",#REF!)+1,FIND("C",#REF!)-FIND("B",#REF!)-1),RIGHT(#REF!,LEN(#REF!)-FIND("B",#REF!))),""),"00")</f>
      </c>
      <c r="AB208" s="149">
        <f>TEXT(_xlfn.IFERROR(IF(#REF!=1,MID(#REF!,FIND("C",#REF!)+1,FIND("D",#REF!)-FIND("C",#REF!)-1),RIGHT(#REF!,LEN(#REF!)-FIND("C",#REF!))),""),"00")</f>
      </c>
      <c r="AC208" s="149">
        <f>TEXT(_xlfn.IFERROR(RIGHT(#REF!,LEN(#REF!)-FIND("D",#REF!)),""),"00")</f>
      </c>
    </row>
    <row r="209" spans="1:29" ht="67.5">
      <c r="A209" s="141" t="s">
        <v>353</v>
      </c>
      <c r="B209" s="141" t="s">
        <v>1246</v>
      </c>
      <c r="C209" s="125" t="s">
        <v>354</v>
      </c>
      <c r="D209" s="125" t="s">
        <v>640</v>
      </c>
      <c r="E209" s="141" t="s">
        <v>213</v>
      </c>
      <c r="F209" s="125" t="s">
        <v>807</v>
      </c>
      <c r="G209" s="125" t="s">
        <v>804</v>
      </c>
      <c r="H209" s="141" t="s">
        <v>13</v>
      </c>
      <c r="I209" s="141"/>
      <c r="J209" s="141"/>
      <c r="K209" s="141" t="s">
        <v>801</v>
      </c>
      <c r="L209" s="125" t="s">
        <v>788</v>
      </c>
      <c r="M209" s="141">
        <v>780</v>
      </c>
      <c r="N209" s="141" t="s">
        <v>789</v>
      </c>
      <c r="O209" s="125" t="s">
        <v>790</v>
      </c>
      <c r="P209" s="141">
        <v>0</v>
      </c>
      <c r="Q209" s="141" t="s">
        <v>791</v>
      </c>
      <c r="R209" s="125" t="s">
        <v>792</v>
      </c>
      <c r="S209" s="141">
        <v>780</v>
      </c>
      <c r="T209" s="141" t="s">
        <v>793</v>
      </c>
      <c r="U209" s="125" t="s">
        <v>794</v>
      </c>
      <c r="V209" s="141">
        <v>0</v>
      </c>
      <c r="W209" s="141" t="s">
        <v>795</v>
      </c>
      <c r="X209" s="125" t="s">
        <v>796</v>
      </c>
      <c r="Y209" s="141">
        <v>0</v>
      </c>
      <c r="Z209" s="149">
        <f>_xlfn.IFERROR(IF(#REF!=1,MID(#REF!,FIND("A",#REF!)+1,FIND("B",#REF!)-FIND("A",#REF!)-1),RIGHT(#REF!,1)),"")</f>
      </c>
      <c r="AA209" s="149">
        <f>TEXT(_xlfn.IFERROR(IF(#REF!=1,MID(#REF!,FIND("B",#REF!)+1,FIND("C",#REF!)-FIND("B",#REF!)-1),RIGHT(#REF!,LEN(#REF!)-FIND("B",#REF!))),""),"00")</f>
      </c>
      <c r="AB209" s="149">
        <f>TEXT(_xlfn.IFERROR(IF(#REF!=1,MID(#REF!,FIND("C",#REF!)+1,FIND("D",#REF!)-FIND("C",#REF!)-1),RIGHT(#REF!,LEN(#REF!)-FIND("C",#REF!))),""),"00")</f>
      </c>
      <c r="AC209" s="149">
        <f>TEXT(_xlfn.IFERROR(RIGHT(#REF!,LEN(#REF!)-FIND("D",#REF!)),""),"00")</f>
      </c>
    </row>
    <row r="210" spans="1:29" ht="56.25">
      <c r="A210" s="141" t="s">
        <v>356</v>
      </c>
      <c r="B210" s="58" t="s">
        <v>1247</v>
      </c>
      <c r="C210" s="125" t="s">
        <v>357</v>
      </c>
      <c r="D210" s="125" t="s">
        <v>349</v>
      </c>
      <c r="E210" s="141" t="s">
        <v>213</v>
      </c>
      <c r="F210" s="125" t="s">
        <v>234</v>
      </c>
      <c r="G210" s="125" t="s">
        <v>358</v>
      </c>
      <c r="H210" s="141" t="s">
        <v>13</v>
      </c>
      <c r="I210" s="141" t="s">
        <v>14</v>
      </c>
      <c r="J210" s="141"/>
      <c r="K210" s="141" t="s">
        <v>808</v>
      </c>
      <c r="L210" s="125" t="s">
        <v>809</v>
      </c>
      <c r="M210" s="141">
        <v>74</v>
      </c>
      <c r="N210" s="141"/>
      <c r="O210" s="125"/>
      <c r="P210" s="141"/>
      <c r="Q210" s="141"/>
      <c r="R210" s="125"/>
      <c r="S210" s="141"/>
      <c r="T210" s="141"/>
      <c r="U210" s="125"/>
      <c r="V210" s="141"/>
      <c r="W210" s="141"/>
      <c r="X210" s="125"/>
      <c r="Y210" s="141"/>
      <c r="Z210" s="149">
        <f>_xlfn.IFERROR(IF(#REF!=1,MID(#REF!,FIND("A",#REF!)+1,FIND("B",#REF!)-FIND("A",#REF!)-1),RIGHT(#REF!,1)),"")</f>
      </c>
      <c r="AA210" s="149">
        <f>TEXT(_xlfn.IFERROR(IF(#REF!=1,MID(#REF!,FIND("B",#REF!)+1,FIND("C",#REF!)-FIND("B",#REF!)-1),RIGHT(#REF!,LEN(#REF!)-FIND("B",#REF!))),""),"00")</f>
      </c>
      <c r="AB210" s="149">
        <f>TEXT(_xlfn.IFERROR(IF(#REF!=1,MID(#REF!,FIND("C",#REF!)+1,FIND("D",#REF!)-FIND("C",#REF!)-1),RIGHT(#REF!,LEN(#REF!)-FIND("C",#REF!))),""),"00")</f>
      </c>
      <c r="AC210" s="149">
        <f>TEXT(_xlfn.IFERROR(RIGHT(#REF!,LEN(#REF!)-FIND("D",#REF!)),""),"00")</f>
      </c>
    </row>
    <row r="211" spans="1:29" ht="56.25">
      <c r="A211" s="141" t="s">
        <v>359</v>
      </c>
      <c r="B211" s="58" t="s">
        <v>1248</v>
      </c>
      <c r="C211" s="125" t="s">
        <v>810</v>
      </c>
      <c r="D211" s="125" t="s">
        <v>361</v>
      </c>
      <c r="E211" s="141" t="s">
        <v>213</v>
      </c>
      <c r="F211" s="125" t="s">
        <v>242</v>
      </c>
      <c r="G211" s="125" t="s">
        <v>358</v>
      </c>
      <c r="H211" s="141" t="s">
        <v>13</v>
      </c>
      <c r="I211" s="141" t="s">
        <v>14</v>
      </c>
      <c r="J211" s="141"/>
      <c r="K211" s="141" t="s">
        <v>808</v>
      </c>
      <c r="L211" s="125" t="s">
        <v>809</v>
      </c>
      <c r="M211" s="141">
        <v>2404.6</v>
      </c>
      <c r="N211" s="141" t="s">
        <v>811</v>
      </c>
      <c r="O211" s="125" t="s">
        <v>812</v>
      </c>
      <c r="P211" s="141">
        <v>33.31</v>
      </c>
      <c r="Q211" s="141"/>
      <c r="R211" s="125"/>
      <c r="S211" s="141"/>
      <c r="T211" s="141"/>
      <c r="U211" s="125"/>
      <c r="V211" s="141"/>
      <c r="W211" s="141"/>
      <c r="X211" s="125"/>
      <c r="Y211" s="141"/>
      <c r="Z211" s="149">
        <f>_xlfn.IFERROR(IF(#REF!=1,MID(#REF!,FIND("A",#REF!)+1,FIND("B",#REF!)-FIND("A",#REF!)-1),RIGHT(#REF!,1)),"")</f>
      </c>
      <c r="AA211" s="149">
        <f>TEXT(_xlfn.IFERROR(IF(#REF!=1,MID(#REF!,FIND("B",#REF!)+1,FIND("C",#REF!)-FIND("B",#REF!)-1),RIGHT(#REF!,LEN(#REF!)-FIND("B",#REF!))),""),"00")</f>
      </c>
      <c r="AB211" s="149">
        <f>TEXT(_xlfn.IFERROR(IF(#REF!=1,MID(#REF!,FIND("C",#REF!)+1,FIND("D",#REF!)-FIND("C",#REF!)-1),RIGHT(#REF!,LEN(#REF!)-FIND("C",#REF!))),""),"00")</f>
      </c>
      <c r="AC211" s="149">
        <f>TEXT(_xlfn.IFERROR(RIGHT(#REF!,LEN(#REF!)-FIND("D",#REF!)),""),"00")</f>
      </c>
    </row>
    <row r="212" spans="1:29" ht="33.75">
      <c r="A212" s="141" t="s">
        <v>362</v>
      </c>
      <c r="B212" s="58" t="s">
        <v>1249</v>
      </c>
      <c r="C212" s="125" t="s">
        <v>690</v>
      </c>
      <c r="D212" s="125" t="s">
        <v>62</v>
      </c>
      <c r="E212" s="141" t="s">
        <v>10</v>
      </c>
      <c r="F212" s="125" t="s">
        <v>242</v>
      </c>
      <c r="G212" s="125" t="s">
        <v>130</v>
      </c>
      <c r="H212" s="141" t="s">
        <v>13</v>
      </c>
      <c r="I212" s="141" t="s">
        <v>14</v>
      </c>
      <c r="J212" s="141"/>
      <c r="K212" s="141" t="s">
        <v>709</v>
      </c>
      <c r="L212" s="125" t="s">
        <v>732</v>
      </c>
      <c r="M212" s="125">
        <v>313388</v>
      </c>
      <c r="N212" s="141" t="s">
        <v>711</v>
      </c>
      <c r="O212" s="125" t="s">
        <v>733</v>
      </c>
      <c r="P212" s="141">
        <v>0</v>
      </c>
      <c r="Q212" s="141"/>
      <c r="R212" s="125"/>
      <c r="S212" s="141"/>
      <c r="T212" s="141"/>
      <c r="U212" s="125"/>
      <c r="V212" s="141"/>
      <c r="W212" s="141"/>
      <c r="X212" s="125"/>
      <c r="Y212" s="141"/>
      <c r="Z212" s="149">
        <f>_xlfn.IFERROR(IF(#REF!=1,MID(#REF!,FIND("A",#REF!)+1,FIND("B",#REF!)-FIND("A",#REF!)-1),RIGHT(#REF!,1)),"")</f>
      </c>
      <c r="AA212" s="149">
        <f>TEXT(_xlfn.IFERROR(IF(#REF!=1,MID(#REF!,FIND("B",#REF!)+1,FIND("C",#REF!)-FIND("B",#REF!)-1),RIGHT(#REF!,LEN(#REF!)-FIND("B",#REF!))),""),"00")</f>
      </c>
      <c r="AB212" s="149">
        <f>TEXT(_xlfn.IFERROR(IF(#REF!=1,MID(#REF!,FIND("C",#REF!)+1,FIND("D",#REF!)-FIND("C",#REF!)-1),RIGHT(#REF!,LEN(#REF!)-FIND("C",#REF!))),""),"00")</f>
      </c>
      <c r="AC212" s="149">
        <f>TEXT(_xlfn.IFERROR(RIGHT(#REF!,LEN(#REF!)-FIND("D",#REF!)),""),"00")</f>
      </c>
    </row>
    <row r="213" spans="1:29" ht="33.75">
      <c r="A213" s="141" t="s">
        <v>364</v>
      </c>
      <c r="B213" s="58" t="s">
        <v>1250</v>
      </c>
      <c r="C213" s="125" t="s">
        <v>365</v>
      </c>
      <c r="D213" s="125" t="s">
        <v>62</v>
      </c>
      <c r="E213" s="141" t="s">
        <v>10</v>
      </c>
      <c r="F213" s="125" t="s">
        <v>242</v>
      </c>
      <c r="G213" s="125" t="s">
        <v>130</v>
      </c>
      <c r="H213" s="141" t="s">
        <v>13</v>
      </c>
      <c r="I213" s="141" t="s">
        <v>14</v>
      </c>
      <c r="J213" s="141"/>
      <c r="K213" s="141" t="s">
        <v>709</v>
      </c>
      <c r="L213" s="125" t="s">
        <v>732</v>
      </c>
      <c r="M213" s="141">
        <v>23000</v>
      </c>
      <c r="N213" s="141" t="s">
        <v>711</v>
      </c>
      <c r="O213" s="125" t="s">
        <v>733</v>
      </c>
      <c r="P213" s="141">
        <v>0</v>
      </c>
      <c r="Q213" s="141"/>
      <c r="R213" s="125"/>
      <c r="S213" s="141"/>
      <c r="T213" s="141"/>
      <c r="U213" s="125"/>
      <c r="V213" s="141"/>
      <c r="W213" s="141"/>
      <c r="X213" s="125"/>
      <c r="Y213" s="141"/>
      <c r="Z213" s="149">
        <f>_xlfn.IFERROR(IF(#REF!=1,MID(#REF!,FIND("A",#REF!)+1,FIND("B",#REF!)-FIND("A",#REF!)-1),RIGHT(#REF!,1)),"")</f>
      </c>
      <c r="AA213" s="149">
        <f>TEXT(_xlfn.IFERROR(IF(#REF!=1,MID(#REF!,FIND("B",#REF!)+1,FIND("C",#REF!)-FIND("B",#REF!)-1),RIGHT(#REF!,LEN(#REF!)-FIND("B",#REF!))),""),"00")</f>
      </c>
      <c r="AB213" s="149">
        <f>TEXT(_xlfn.IFERROR(IF(#REF!=1,MID(#REF!,FIND("C",#REF!)+1,FIND("D",#REF!)-FIND("C",#REF!)-1),RIGHT(#REF!,LEN(#REF!)-FIND("C",#REF!))),""),"00")</f>
      </c>
      <c r="AC213" s="149">
        <f>TEXT(_xlfn.IFERROR(RIGHT(#REF!,LEN(#REF!)-FIND("D",#REF!)),""),"00")</f>
      </c>
    </row>
    <row r="214" spans="1:29" ht="67.5">
      <c r="A214" s="141" t="s">
        <v>366</v>
      </c>
      <c r="B214" s="58" t="s">
        <v>1251</v>
      </c>
      <c r="C214" s="125" t="s">
        <v>367</v>
      </c>
      <c r="D214" s="125" t="s">
        <v>333</v>
      </c>
      <c r="E214" s="141" t="s">
        <v>10</v>
      </c>
      <c r="F214" s="125" t="s">
        <v>612</v>
      </c>
      <c r="G214" s="125" t="s">
        <v>334</v>
      </c>
      <c r="H214" s="141" t="s">
        <v>13</v>
      </c>
      <c r="I214" s="141" t="s">
        <v>14</v>
      </c>
      <c r="J214" s="141"/>
      <c r="K214" s="141" t="s">
        <v>787</v>
      </c>
      <c r="L214" s="125" t="s">
        <v>788</v>
      </c>
      <c r="M214" s="141">
        <v>100</v>
      </c>
      <c r="N214" s="141" t="s">
        <v>789</v>
      </c>
      <c r="O214" s="125" t="s">
        <v>790</v>
      </c>
      <c r="P214" s="141">
        <v>3000</v>
      </c>
      <c r="Q214" s="141" t="s">
        <v>791</v>
      </c>
      <c r="R214" s="125" t="s">
        <v>792</v>
      </c>
      <c r="S214" s="141">
        <v>150</v>
      </c>
      <c r="T214" s="141" t="s">
        <v>793</v>
      </c>
      <c r="U214" s="125" t="s">
        <v>794</v>
      </c>
      <c r="V214" s="141">
        <v>0</v>
      </c>
      <c r="W214" s="141" t="s">
        <v>795</v>
      </c>
      <c r="X214" s="125" t="s">
        <v>796</v>
      </c>
      <c r="Y214" s="141" t="s">
        <v>813</v>
      </c>
      <c r="Z214" s="149">
        <f>_xlfn.IFERROR(IF(#REF!=1,MID(#REF!,FIND("A",#REF!)+1,FIND("B",#REF!)-FIND("A",#REF!)-1),RIGHT(#REF!,1)),"")</f>
      </c>
      <c r="AA214" s="149">
        <f>TEXT(_xlfn.IFERROR(IF(#REF!=1,MID(#REF!,FIND("B",#REF!)+1,FIND("C",#REF!)-FIND("B",#REF!)-1),RIGHT(#REF!,LEN(#REF!)-FIND("B",#REF!))),""),"00")</f>
      </c>
      <c r="AB214" s="149">
        <f>TEXT(_xlfn.IFERROR(IF(#REF!=1,MID(#REF!,FIND("C",#REF!)+1,FIND("D",#REF!)-FIND("C",#REF!)-1),RIGHT(#REF!,LEN(#REF!)-FIND("C",#REF!))),""),"00")</f>
      </c>
      <c r="AC214" s="149">
        <f>TEXT(_xlfn.IFERROR(RIGHT(#REF!,LEN(#REF!)-FIND("D",#REF!)),""),"00")</f>
      </c>
    </row>
    <row r="215" spans="1:29" ht="67.5">
      <c r="A215" s="141" t="s">
        <v>602</v>
      </c>
      <c r="B215" s="58" t="s">
        <v>1252</v>
      </c>
      <c r="C215" s="125" t="s">
        <v>603</v>
      </c>
      <c r="D215" s="125" t="s">
        <v>9</v>
      </c>
      <c r="E215" s="141" t="s">
        <v>604</v>
      </c>
      <c r="F215" s="125" t="s">
        <v>608</v>
      </c>
      <c r="G215" s="125" t="s">
        <v>606</v>
      </c>
      <c r="H215" s="141" t="s">
        <v>605</v>
      </c>
      <c r="I215" s="141"/>
      <c r="J215" s="141"/>
      <c r="K215" s="111" t="s">
        <v>1034</v>
      </c>
      <c r="L215" s="125" t="s">
        <v>859</v>
      </c>
      <c r="M215" s="141">
        <v>1</v>
      </c>
      <c r="N215" s="111" t="s">
        <v>1035</v>
      </c>
      <c r="O215" s="125" t="s">
        <v>860</v>
      </c>
      <c r="P215" s="141">
        <v>871</v>
      </c>
      <c r="Q215" s="111" t="s">
        <v>1036</v>
      </c>
      <c r="R215" s="125" t="s">
        <v>861</v>
      </c>
      <c r="S215" s="141">
        <v>1</v>
      </c>
      <c r="T215" s="113"/>
      <c r="U215" s="125"/>
      <c r="V215" s="141"/>
      <c r="W215" s="141"/>
      <c r="X215" s="125"/>
      <c r="Y215" s="141"/>
      <c r="Z215" s="149"/>
      <c r="AA215" s="149"/>
      <c r="AB215" s="149"/>
      <c r="AC215" s="149"/>
    </row>
    <row r="216" spans="1:29" s="154" customFormat="1" ht="67.5">
      <c r="A216" s="141" t="s">
        <v>862</v>
      </c>
      <c r="B216" s="141" t="s">
        <v>1253</v>
      </c>
      <c r="C216" s="125" t="s">
        <v>863</v>
      </c>
      <c r="D216" s="125" t="s">
        <v>9</v>
      </c>
      <c r="E216" s="141" t="s">
        <v>604</v>
      </c>
      <c r="F216" s="125" t="s">
        <v>608</v>
      </c>
      <c r="G216" s="125" t="s">
        <v>606</v>
      </c>
      <c r="H216" s="141" t="s">
        <v>605</v>
      </c>
      <c r="I216" s="141"/>
      <c r="J216" s="141"/>
      <c r="K216" s="111" t="s">
        <v>1034</v>
      </c>
      <c r="L216" s="125" t="s">
        <v>859</v>
      </c>
      <c r="M216" s="141">
        <v>1</v>
      </c>
      <c r="N216" s="111" t="s">
        <v>1035</v>
      </c>
      <c r="O216" s="125" t="s">
        <v>860</v>
      </c>
      <c r="P216" s="141">
        <v>337</v>
      </c>
      <c r="Q216" s="111" t="s">
        <v>1036</v>
      </c>
      <c r="R216" s="125" t="s">
        <v>861</v>
      </c>
      <c r="S216" s="141">
        <v>1</v>
      </c>
      <c r="T216" s="113"/>
      <c r="U216" s="125"/>
      <c r="V216" s="141"/>
      <c r="W216" s="141"/>
      <c r="X216" s="125"/>
      <c r="Y216" s="141"/>
      <c r="Z216" s="149"/>
      <c r="AA216" s="149"/>
      <c r="AB216" s="149"/>
      <c r="AC216" s="149"/>
    </row>
    <row r="217" spans="1:29" s="154" customFormat="1" ht="67.5">
      <c r="A217" s="141" t="s">
        <v>865</v>
      </c>
      <c r="B217" s="141" t="s">
        <v>1255</v>
      </c>
      <c r="C217" s="111" t="s">
        <v>864</v>
      </c>
      <c r="D217" s="125" t="s">
        <v>9</v>
      </c>
      <c r="E217" s="141" t="s">
        <v>604</v>
      </c>
      <c r="F217" s="125" t="s">
        <v>608</v>
      </c>
      <c r="G217" s="125" t="s">
        <v>606</v>
      </c>
      <c r="H217" s="141" t="s">
        <v>605</v>
      </c>
      <c r="I217" s="141"/>
      <c r="J217" s="141"/>
      <c r="K217" s="111" t="s">
        <v>1034</v>
      </c>
      <c r="L217" s="125" t="s">
        <v>859</v>
      </c>
      <c r="M217" s="141">
        <v>1</v>
      </c>
      <c r="N217" s="111" t="s">
        <v>1035</v>
      </c>
      <c r="O217" s="125" t="s">
        <v>860</v>
      </c>
      <c r="P217" s="141">
        <v>521</v>
      </c>
      <c r="Q217" s="111" t="s">
        <v>1036</v>
      </c>
      <c r="R217" s="125" t="s">
        <v>861</v>
      </c>
      <c r="S217" s="141">
        <v>1</v>
      </c>
      <c r="T217" s="113"/>
      <c r="U217" s="125"/>
      <c r="V217" s="141"/>
      <c r="W217" s="141"/>
      <c r="X217" s="125"/>
      <c r="Y217" s="141"/>
      <c r="Z217" s="149"/>
      <c r="AA217" s="149"/>
      <c r="AB217" s="149"/>
      <c r="AC217" s="149"/>
    </row>
    <row r="218" spans="1:29" s="154" customFormat="1" ht="67.5">
      <c r="A218" s="141" t="s">
        <v>866</v>
      </c>
      <c r="B218" s="141" t="s">
        <v>1256</v>
      </c>
      <c r="C218" s="111" t="s">
        <v>867</v>
      </c>
      <c r="D218" s="125" t="s">
        <v>9</v>
      </c>
      <c r="E218" s="141" t="s">
        <v>604</v>
      </c>
      <c r="F218" s="125" t="s">
        <v>608</v>
      </c>
      <c r="G218" s="125" t="s">
        <v>606</v>
      </c>
      <c r="H218" s="141" t="s">
        <v>605</v>
      </c>
      <c r="I218" s="141"/>
      <c r="J218" s="141"/>
      <c r="K218" s="111" t="s">
        <v>1034</v>
      </c>
      <c r="L218" s="125" t="s">
        <v>859</v>
      </c>
      <c r="M218" s="141">
        <v>1</v>
      </c>
      <c r="N218" s="111" t="s">
        <v>1035</v>
      </c>
      <c r="O218" s="125" t="s">
        <v>860</v>
      </c>
      <c r="P218" s="141">
        <v>693</v>
      </c>
      <c r="Q218" s="111" t="s">
        <v>1036</v>
      </c>
      <c r="R218" s="125" t="s">
        <v>861</v>
      </c>
      <c r="S218" s="141">
        <v>1</v>
      </c>
      <c r="T218" s="113"/>
      <c r="U218" s="125"/>
      <c r="V218" s="141"/>
      <c r="W218" s="141"/>
      <c r="X218" s="125"/>
      <c r="Y218" s="141"/>
      <c r="Z218" s="149"/>
      <c r="AA218" s="149"/>
      <c r="AB218" s="149"/>
      <c r="AC218" s="149"/>
    </row>
    <row r="219" spans="1:29" ht="67.5">
      <c r="A219" s="141" t="s">
        <v>868</v>
      </c>
      <c r="B219" s="141" t="s">
        <v>1257</v>
      </c>
      <c r="C219" s="111" t="s">
        <v>869</v>
      </c>
      <c r="D219" s="125" t="s">
        <v>9</v>
      </c>
      <c r="E219" s="141" t="s">
        <v>604</v>
      </c>
      <c r="F219" s="125" t="s">
        <v>608</v>
      </c>
      <c r="G219" s="125" t="s">
        <v>606</v>
      </c>
      <c r="H219" s="141" t="s">
        <v>605</v>
      </c>
      <c r="I219" s="141"/>
      <c r="J219" s="141"/>
      <c r="K219" s="111" t="s">
        <v>1034</v>
      </c>
      <c r="L219" s="125" t="s">
        <v>859</v>
      </c>
      <c r="M219" s="141">
        <v>1</v>
      </c>
      <c r="N219" s="111" t="s">
        <v>1035</v>
      </c>
      <c r="O219" s="125" t="s">
        <v>860</v>
      </c>
      <c r="P219" s="141">
        <v>519</v>
      </c>
      <c r="Q219" s="111" t="s">
        <v>1036</v>
      </c>
      <c r="R219" s="125" t="s">
        <v>861</v>
      </c>
      <c r="S219" s="141">
        <v>1</v>
      </c>
      <c r="T219" s="113"/>
      <c r="U219" s="125"/>
      <c r="V219" s="141"/>
      <c r="W219" s="141"/>
      <c r="X219" s="125"/>
      <c r="Y219" s="141"/>
      <c r="Z219" s="149">
        <f>_xlfn.IFERROR(IF(#REF!=1,MID(#REF!,FIND("A",#REF!)+1,FIND("B",#REF!)-FIND("A",#REF!)-1),RIGHT(#REF!,1)),"")</f>
      </c>
      <c r="AA219" s="149">
        <f>TEXT(_xlfn.IFERROR(IF(#REF!=1,MID(#REF!,FIND("B",#REF!)+1,FIND("C",#REF!)-FIND("B",#REF!)-1),RIGHT(#REF!,LEN(#REF!)-FIND("B",#REF!))),""),"00")</f>
      </c>
      <c r="AB219" s="149">
        <f>TEXT(_xlfn.IFERROR(IF(#REF!=1,MID(#REF!,FIND("C",#REF!)+1,FIND("D",#REF!)-FIND("C",#REF!)-1),RIGHT(#REF!,LEN(#REF!)-FIND("C",#REF!))),""),"00")</f>
      </c>
      <c r="AC219" s="149">
        <f>TEXT(_xlfn.IFERROR(RIGHT(#REF!,LEN(#REF!)-FIND("D",#REF!)),""),"00")</f>
      </c>
    </row>
    <row r="220" spans="1:29" ht="67.5">
      <c r="A220" s="141" t="s">
        <v>871</v>
      </c>
      <c r="B220" s="141" t="s">
        <v>1258</v>
      </c>
      <c r="C220" s="111" t="s">
        <v>870</v>
      </c>
      <c r="D220" s="125" t="s">
        <v>9</v>
      </c>
      <c r="E220" s="141" t="s">
        <v>604</v>
      </c>
      <c r="F220" s="125" t="s">
        <v>608</v>
      </c>
      <c r="G220" s="125" t="s">
        <v>606</v>
      </c>
      <c r="H220" s="141" t="s">
        <v>605</v>
      </c>
      <c r="I220" s="141"/>
      <c r="J220" s="141"/>
      <c r="K220" s="111" t="s">
        <v>1034</v>
      </c>
      <c r="L220" s="125" t="s">
        <v>859</v>
      </c>
      <c r="M220" s="141">
        <v>1</v>
      </c>
      <c r="N220" s="111" t="s">
        <v>1035</v>
      </c>
      <c r="O220" s="125" t="s">
        <v>860</v>
      </c>
      <c r="P220" s="141">
        <v>904</v>
      </c>
      <c r="Q220" s="111" t="s">
        <v>1036</v>
      </c>
      <c r="R220" s="125" t="s">
        <v>861</v>
      </c>
      <c r="S220" s="141">
        <v>1</v>
      </c>
      <c r="T220" s="113"/>
      <c r="U220" s="125"/>
      <c r="V220" s="141"/>
      <c r="W220" s="141"/>
      <c r="X220" s="125"/>
      <c r="Y220" s="141"/>
      <c r="Z220" s="149"/>
      <c r="AA220" s="149"/>
      <c r="AB220" s="149"/>
      <c r="AC220" s="149"/>
    </row>
    <row r="221" spans="1:29" ht="67.5">
      <c r="A221" s="141" t="s">
        <v>934</v>
      </c>
      <c r="B221" s="141" t="s">
        <v>1259</v>
      </c>
      <c r="C221" s="111" t="s">
        <v>935</v>
      </c>
      <c r="D221" s="125" t="s">
        <v>36</v>
      </c>
      <c r="E221" s="141" t="s">
        <v>604</v>
      </c>
      <c r="F221" s="125" t="s">
        <v>610</v>
      </c>
      <c r="G221" s="125" t="s">
        <v>606</v>
      </c>
      <c r="H221" s="141" t="s">
        <v>605</v>
      </c>
      <c r="I221" s="141"/>
      <c r="J221" s="141" t="s">
        <v>626</v>
      </c>
      <c r="K221" s="111" t="s">
        <v>1034</v>
      </c>
      <c r="L221" s="125" t="s">
        <v>859</v>
      </c>
      <c r="M221" s="141">
        <v>2</v>
      </c>
      <c r="N221" s="111" t="s">
        <v>1035</v>
      </c>
      <c r="O221" s="125" t="s">
        <v>860</v>
      </c>
      <c r="P221" s="141">
        <v>275</v>
      </c>
      <c r="Q221" s="111" t="s">
        <v>1036</v>
      </c>
      <c r="R221" s="125" t="s">
        <v>861</v>
      </c>
      <c r="S221" s="141">
        <v>1</v>
      </c>
      <c r="T221" s="113"/>
      <c r="U221" s="125"/>
      <c r="V221" s="141"/>
      <c r="W221" s="141"/>
      <c r="X221" s="125"/>
      <c r="Y221" s="141"/>
      <c r="Z221" s="149"/>
      <c r="AA221" s="149"/>
      <c r="AB221" s="149"/>
      <c r="AC221" s="149"/>
    </row>
    <row r="222" spans="1:29" ht="67.5">
      <c r="A222" s="141" t="s">
        <v>938</v>
      </c>
      <c r="B222" s="141" t="s">
        <v>1261</v>
      </c>
      <c r="C222" s="111" t="s">
        <v>939</v>
      </c>
      <c r="D222" s="125" t="s">
        <v>36</v>
      </c>
      <c r="E222" s="141" t="s">
        <v>604</v>
      </c>
      <c r="F222" s="125" t="s">
        <v>610</v>
      </c>
      <c r="G222" s="125" t="s">
        <v>606</v>
      </c>
      <c r="H222" s="141" t="s">
        <v>605</v>
      </c>
      <c r="I222" s="141"/>
      <c r="J222" s="141"/>
      <c r="K222" s="111" t="s">
        <v>1034</v>
      </c>
      <c r="L222" s="125" t="s">
        <v>859</v>
      </c>
      <c r="M222" s="141">
        <v>1</v>
      </c>
      <c r="N222" s="111" t="s">
        <v>1035</v>
      </c>
      <c r="O222" s="125" t="s">
        <v>860</v>
      </c>
      <c r="P222" s="141">
        <v>80</v>
      </c>
      <c r="Q222" s="111" t="s">
        <v>1036</v>
      </c>
      <c r="R222" s="125" t="s">
        <v>861</v>
      </c>
      <c r="S222" s="141">
        <v>1</v>
      </c>
      <c r="T222" s="113"/>
      <c r="U222" s="125"/>
      <c r="V222" s="141"/>
      <c r="W222" s="141"/>
      <c r="X222" s="125"/>
      <c r="Y222" s="141"/>
      <c r="Z222" s="149"/>
      <c r="AA222" s="149"/>
      <c r="AB222" s="149"/>
      <c r="AC222" s="149"/>
    </row>
    <row r="223" spans="1:29" ht="67.5">
      <c r="A223" s="141" t="s">
        <v>953</v>
      </c>
      <c r="B223" s="141" t="s">
        <v>1262</v>
      </c>
      <c r="C223" s="111" t="s">
        <v>954</v>
      </c>
      <c r="D223" s="125" t="s">
        <v>58</v>
      </c>
      <c r="E223" s="141" t="s">
        <v>604</v>
      </c>
      <c r="F223" s="125" t="s">
        <v>614</v>
      </c>
      <c r="G223" s="125" t="s">
        <v>606</v>
      </c>
      <c r="H223" s="141" t="s">
        <v>605</v>
      </c>
      <c r="I223" s="141"/>
      <c r="J223" s="141"/>
      <c r="K223" s="111" t="s">
        <v>1034</v>
      </c>
      <c r="L223" s="125" t="s">
        <v>859</v>
      </c>
      <c r="M223" s="141">
        <v>1</v>
      </c>
      <c r="N223" s="111" t="s">
        <v>1035</v>
      </c>
      <c r="O223" s="125" t="s">
        <v>860</v>
      </c>
      <c r="P223" s="141">
        <v>1712</v>
      </c>
      <c r="Q223" s="111" t="s">
        <v>1036</v>
      </c>
      <c r="R223" s="125" t="s">
        <v>861</v>
      </c>
      <c r="S223" s="141">
        <v>1</v>
      </c>
      <c r="T223" s="113"/>
      <c r="U223" s="125"/>
      <c r="V223" s="141"/>
      <c r="W223" s="141"/>
      <c r="X223" s="125"/>
      <c r="Y223" s="141"/>
      <c r="Z223" s="149"/>
      <c r="AA223" s="149"/>
      <c r="AB223" s="149"/>
      <c r="AC223" s="149"/>
    </row>
    <row r="224" spans="1:29" ht="75" customHeight="1">
      <c r="A224" s="141" t="s">
        <v>1694</v>
      </c>
      <c r="B224" s="141" t="s">
        <v>1695</v>
      </c>
      <c r="C224" s="111" t="s">
        <v>1779</v>
      </c>
      <c r="D224" s="125" t="s">
        <v>1685</v>
      </c>
      <c r="E224" s="141" t="s">
        <v>213</v>
      </c>
      <c r="F224" s="125" t="s">
        <v>51</v>
      </c>
      <c r="G224" s="125" t="s">
        <v>1686</v>
      </c>
      <c r="H224" s="141" t="s">
        <v>13</v>
      </c>
      <c r="I224" s="141" t="s">
        <v>14</v>
      </c>
      <c r="J224" s="141"/>
      <c r="K224" s="111"/>
      <c r="L224" s="125"/>
      <c r="M224" s="141"/>
      <c r="N224" s="111"/>
      <c r="O224" s="125"/>
      <c r="P224" s="141"/>
      <c r="Q224" s="111"/>
      <c r="R224" s="125"/>
      <c r="S224" s="141"/>
      <c r="T224" s="113"/>
      <c r="U224" s="125"/>
      <c r="V224" s="141"/>
      <c r="W224" s="141"/>
      <c r="X224" s="125"/>
      <c r="Y224" s="141"/>
      <c r="Z224" s="149"/>
      <c r="AA224" s="149"/>
      <c r="AB224" s="149"/>
      <c r="AC224" s="149"/>
    </row>
    <row r="225" spans="1:29" ht="60" customHeight="1">
      <c r="A225" s="141" t="s">
        <v>1719</v>
      </c>
      <c r="B225" s="141" t="s">
        <v>1741</v>
      </c>
      <c r="C225" s="111" t="s">
        <v>1722</v>
      </c>
      <c r="D225" s="125" t="s">
        <v>1683</v>
      </c>
      <c r="E225" s="141" t="s">
        <v>10</v>
      </c>
      <c r="F225" s="125" t="s">
        <v>1734</v>
      </c>
      <c r="G225" s="125" t="s">
        <v>106</v>
      </c>
      <c r="H225" s="141" t="s">
        <v>81</v>
      </c>
      <c r="I225" s="141" t="s">
        <v>14</v>
      </c>
      <c r="J225" s="141"/>
      <c r="K225" s="111"/>
      <c r="L225" s="125"/>
      <c r="M225" s="141"/>
      <c r="N225" s="111"/>
      <c r="O225" s="125"/>
      <c r="P225" s="141"/>
      <c r="Q225" s="111"/>
      <c r="R225" s="125"/>
      <c r="S225" s="141"/>
      <c r="T225" s="113"/>
      <c r="U225" s="125"/>
      <c r="V225" s="141"/>
      <c r="W225" s="141"/>
      <c r="X225" s="125"/>
      <c r="Y225" s="141"/>
      <c r="Z225" s="149"/>
      <c r="AA225" s="149"/>
      <c r="AB225" s="149"/>
      <c r="AC225" s="149"/>
    </row>
    <row r="226" spans="1:29" ht="36" customHeight="1">
      <c r="A226" s="141" t="s">
        <v>1723</v>
      </c>
      <c r="B226" s="141" t="s">
        <v>1738</v>
      </c>
      <c r="C226" s="111" t="s">
        <v>1672</v>
      </c>
      <c r="D226" s="125" t="s">
        <v>62</v>
      </c>
      <c r="E226" s="141" t="s">
        <v>213</v>
      </c>
      <c r="F226" s="125" t="s">
        <v>55</v>
      </c>
      <c r="G226" s="125" t="s">
        <v>1737</v>
      </c>
      <c r="H226" s="141" t="s">
        <v>81</v>
      </c>
      <c r="I226" s="141" t="s">
        <v>14</v>
      </c>
      <c r="J226" s="141"/>
      <c r="K226" s="111"/>
      <c r="L226" s="125"/>
      <c r="M226" s="141"/>
      <c r="N226" s="111"/>
      <c r="O226" s="125"/>
      <c r="P226" s="141"/>
      <c r="Q226" s="111"/>
      <c r="R226" s="125"/>
      <c r="S226" s="141"/>
      <c r="T226" s="113"/>
      <c r="U226" s="125"/>
      <c r="V226" s="141"/>
      <c r="W226" s="141"/>
      <c r="X226" s="125"/>
      <c r="Y226" s="141"/>
      <c r="Z226" s="149"/>
      <c r="AA226" s="149"/>
      <c r="AB226" s="149"/>
      <c r="AC226" s="149"/>
    </row>
    <row r="227" spans="1:29" ht="22.5">
      <c r="A227" s="141" t="s">
        <v>368</v>
      </c>
      <c r="B227" s="141"/>
      <c r="C227" s="125" t="s">
        <v>642</v>
      </c>
      <c r="D227" s="125"/>
      <c r="E227" s="141"/>
      <c r="F227" s="125"/>
      <c r="G227" s="125"/>
      <c r="H227" s="141"/>
      <c r="I227" s="141"/>
      <c r="J227" s="141"/>
      <c r="K227" s="141"/>
      <c r="L227" s="125"/>
      <c r="M227" s="141"/>
      <c r="N227" s="141"/>
      <c r="O227" s="125"/>
      <c r="P227" s="141"/>
      <c r="Q227" s="141"/>
      <c r="R227" s="125"/>
      <c r="S227" s="141"/>
      <c r="T227" s="141"/>
      <c r="U227" s="125"/>
      <c r="V227" s="141"/>
      <c r="W227" s="141"/>
      <c r="X227" s="125"/>
      <c r="Y227" s="141"/>
      <c r="Z227" s="149">
        <f>_xlfn.IFERROR(IF(#REF!=1,MID(#REF!,FIND("A",#REF!)+1,FIND("B",#REF!)-FIND("A",#REF!)-1),RIGHT(#REF!,1)),"")</f>
      </c>
      <c r="AA227" s="149">
        <f>TEXT(_xlfn.IFERROR(IF(#REF!=1,MID(#REF!,FIND("B",#REF!)+1,FIND("C",#REF!)-FIND("B",#REF!)-1),RIGHT(#REF!,LEN(#REF!)-FIND("B",#REF!))),""),"00")</f>
      </c>
      <c r="AB227" s="149">
        <f>TEXT(_xlfn.IFERROR(IF(#REF!=1,MID(#REF!,FIND("C",#REF!)+1,FIND("D",#REF!)-FIND("C",#REF!)-1),RIGHT(#REF!,LEN(#REF!)-FIND("C",#REF!))),""),"00")</f>
      </c>
      <c r="AC227" s="149">
        <f>TEXT(_xlfn.IFERROR(RIGHT(#REF!,LEN(#REF!)-FIND("D",#REF!)),""),"00")</f>
      </c>
    </row>
    <row r="228" spans="1:29" ht="33.75">
      <c r="A228" s="141" t="s">
        <v>370</v>
      </c>
      <c r="B228" s="58" t="s">
        <v>1263</v>
      </c>
      <c r="C228" s="125" t="s">
        <v>371</v>
      </c>
      <c r="D228" s="125" t="s">
        <v>62</v>
      </c>
      <c r="E228" s="141" t="s">
        <v>10</v>
      </c>
      <c r="F228" s="125" t="s">
        <v>643</v>
      </c>
      <c r="G228" s="125" t="s">
        <v>106</v>
      </c>
      <c r="H228" s="141" t="s">
        <v>81</v>
      </c>
      <c r="I228" s="141" t="s">
        <v>14</v>
      </c>
      <c r="J228" s="141"/>
      <c r="K228" s="141" t="s">
        <v>711</v>
      </c>
      <c r="L228" s="125" t="s">
        <v>814</v>
      </c>
      <c r="M228" s="141">
        <v>7000</v>
      </c>
      <c r="N228" s="141"/>
      <c r="O228" s="125"/>
      <c r="P228" s="141"/>
      <c r="Q228" s="141"/>
      <c r="R228" s="125"/>
      <c r="S228" s="141"/>
      <c r="T228" s="141"/>
      <c r="U228" s="125"/>
      <c r="V228" s="141"/>
      <c r="W228" s="141"/>
      <c r="X228" s="125"/>
      <c r="Y228" s="141"/>
      <c r="Z228" s="149">
        <f>_xlfn.IFERROR(IF(#REF!=1,MID(#REF!,FIND("A",#REF!)+1,FIND("B",#REF!)-FIND("A",#REF!)-1),RIGHT(#REF!,1)),"")</f>
      </c>
      <c r="AA228" s="149">
        <f>TEXT(_xlfn.IFERROR(IF(#REF!=1,MID(#REF!,FIND("B",#REF!)+1,FIND("C",#REF!)-FIND("B",#REF!)-1),RIGHT(#REF!,LEN(#REF!)-FIND("B",#REF!))),""),"00")</f>
      </c>
      <c r="AB228" s="149">
        <f>TEXT(_xlfn.IFERROR(IF(#REF!=1,MID(#REF!,FIND("C",#REF!)+1,FIND("D",#REF!)-FIND("C",#REF!)-1),RIGHT(#REF!,LEN(#REF!)-FIND("C",#REF!))),""),"00")</f>
      </c>
      <c r="AC228" s="149">
        <f>TEXT(_xlfn.IFERROR(RIGHT(#REF!,LEN(#REF!)-FIND("D",#REF!)),""),"00")</f>
      </c>
    </row>
    <row r="229" spans="1:29" ht="90">
      <c r="A229" s="141" t="s">
        <v>372</v>
      </c>
      <c r="B229" s="58" t="s">
        <v>1264</v>
      </c>
      <c r="C229" s="125" t="s">
        <v>587</v>
      </c>
      <c r="D229" s="125" t="s">
        <v>617</v>
      </c>
      <c r="E229" s="141" t="s">
        <v>10</v>
      </c>
      <c r="F229" s="125" t="s">
        <v>242</v>
      </c>
      <c r="G229" s="125" t="s">
        <v>106</v>
      </c>
      <c r="H229" s="141" t="s">
        <v>81</v>
      </c>
      <c r="I229" s="141" t="s">
        <v>14</v>
      </c>
      <c r="J229" s="141"/>
      <c r="K229" s="141" t="s">
        <v>709</v>
      </c>
      <c r="L229" s="125" t="s">
        <v>722</v>
      </c>
      <c r="M229" s="141">
        <v>100000</v>
      </c>
      <c r="N229" s="141" t="s">
        <v>723</v>
      </c>
      <c r="O229" s="125" t="s">
        <v>712</v>
      </c>
      <c r="P229" s="141">
        <v>35930</v>
      </c>
      <c r="Q229" s="141"/>
      <c r="R229" s="125"/>
      <c r="S229" s="141"/>
      <c r="T229" s="141"/>
      <c r="U229" s="125"/>
      <c r="V229" s="141"/>
      <c r="W229" s="141"/>
      <c r="X229" s="125"/>
      <c r="Y229" s="141"/>
      <c r="Z229" s="149">
        <f>_xlfn.IFERROR(IF(#REF!=1,MID(#REF!,FIND("A",#REF!)+1,FIND("B",#REF!)-FIND("A",#REF!)-1),RIGHT(#REF!,1)),"")</f>
      </c>
      <c r="AA229" s="149">
        <f>TEXT(_xlfn.IFERROR(IF(#REF!=1,MID(#REF!,FIND("B",#REF!)+1,FIND("C",#REF!)-FIND("B",#REF!)-1),RIGHT(#REF!,LEN(#REF!)-FIND("B",#REF!))),""),"00")</f>
      </c>
      <c r="AB229" s="149">
        <f>TEXT(_xlfn.IFERROR(IF(#REF!=1,MID(#REF!,FIND("C",#REF!)+1,FIND("D",#REF!)-FIND("C",#REF!)-1),RIGHT(#REF!,LEN(#REF!)-FIND("C",#REF!))),""),"00")</f>
      </c>
      <c r="AC229" s="149">
        <f>TEXT(_xlfn.IFERROR(RIGHT(#REF!,LEN(#REF!)-FIND("D",#REF!)),""),"00")</f>
      </c>
    </row>
    <row r="230" spans="1:29" ht="22.5">
      <c r="A230" s="141" t="s">
        <v>373</v>
      </c>
      <c r="B230" s="141"/>
      <c r="C230" s="125" t="s">
        <v>374</v>
      </c>
      <c r="D230" s="125"/>
      <c r="E230" s="141"/>
      <c r="F230" s="125"/>
      <c r="G230" s="125"/>
      <c r="H230" s="141"/>
      <c r="I230" s="141"/>
      <c r="J230" s="141"/>
      <c r="K230" s="141"/>
      <c r="L230" s="125"/>
      <c r="M230" s="141"/>
      <c r="N230" s="141"/>
      <c r="O230" s="125"/>
      <c r="P230" s="141"/>
      <c r="Q230" s="141"/>
      <c r="R230" s="125"/>
      <c r="S230" s="141"/>
      <c r="T230" s="141"/>
      <c r="U230" s="125"/>
      <c r="V230" s="141"/>
      <c r="W230" s="141"/>
      <c r="X230" s="125"/>
      <c r="Y230" s="141"/>
      <c r="Z230" s="149">
        <f>_xlfn.IFERROR(IF(#REF!=1,MID(#REF!,FIND("A",#REF!)+1,FIND("B",#REF!)-FIND("A",#REF!)-1),RIGHT(#REF!,1)),"")</f>
      </c>
      <c r="AA230" s="149">
        <f>TEXT(_xlfn.IFERROR(IF(#REF!=1,MID(#REF!,FIND("B",#REF!)+1,FIND("C",#REF!)-FIND("B",#REF!)-1),RIGHT(#REF!,LEN(#REF!)-FIND("B",#REF!))),""),"00")</f>
      </c>
      <c r="AB230" s="149">
        <f>TEXT(_xlfn.IFERROR(IF(#REF!=1,MID(#REF!,FIND("C",#REF!)+1,FIND("D",#REF!)-FIND("C",#REF!)-1),RIGHT(#REF!,LEN(#REF!)-FIND("C",#REF!))),""),"00")</f>
      </c>
      <c r="AC230" s="149">
        <f>TEXT(_xlfn.IFERROR(RIGHT(#REF!,LEN(#REF!)-FIND("D",#REF!)),""),"00")</f>
      </c>
    </row>
    <row r="231" spans="1:29" ht="33.75">
      <c r="A231" s="141" t="s">
        <v>375</v>
      </c>
      <c r="B231" s="58" t="s">
        <v>1265</v>
      </c>
      <c r="C231" s="125" t="s">
        <v>376</v>
      </c>
      <c r="D231" s="125" t="s">
        <v>9</v>
      </c>
      <c r="E231" s="141" t="s">
        <v>213</v>
      </c>
      <c r="F231" s="125" t="s">
        <v>608</v>
      </c>
      <c r="G231" s="125" t="s">
        <v>377</v>
      </c>
      <c r="H231" s="141" t="s">
        <v>13</v>
      </c>
      <c r="I231" s="141"/>
      <c r="J231" s="141"/>
      <c r="K231" s="141" t="s">
        <v>815</v>
      </c>
      <c r="L231" s="125" t="s">
        <v>816</v>
      </c>
      <c r="M231" s="141">
        <v>1413.03</v>
      </c>
      <c r="N231" s="141"/>
      <c r="O231" s="125"/>
      <c r="P231" s="141"/>
      <c r="Q231" s="141"/>
      <c r="R231" s="125"/>
      <c r="S231" s="141"/>
      <c r="T231" s="141"/>
      <c r="U231" s="125"/>
      <c r="V231" s="141"/>
      <c r="W231" s="141"/>
      <c r="X231" s="125"/>
      <c r="Y231" s="141"/>
      <c r="Z231" s="149">
        <f>_xlfn.IFERROR(IF(#REF!=1,MID(#REF!,FIND("A",#REF!)+1,FIND("B",#REF!)-FIND("A",#REF!)-1),RIGHT(#REF!,1)),"")</f>
      </c>
      <c r="AA231" s="149">
        <f>TEXT(_xlfn.IFERROR(IF(#REF!=1,MID(#REF!,FIND("B",#REF!)+1,FIND("C",#REF!)-FIND("B",#REF!)-1),RIGHT(#REF!,LEN(#REF!)-FIND("B",#REF!))),""),"00")</f>
      </c>
      <c r="AB231" s="149">
        <f>TEXT(_xlfn.IFERROR(IF(#REF!=1,MID(#REF!,FIND("C",#REF!)+1,FIND("D",#REF!)-FIND("C",#REF!)-1),RIGHT(#REF!,LEN(#REF!)-FIND("C",#REF!))),""),"00")</f>
      </c>
      <c r="AC231" s="149">
        <f>TEXT(_xlfn.IFERROR(RIGHT(#REF!,LEN(#REF!)-FIND("D",#REF!)),""),"00")</f>
      </c>
    </row>
    <row r="232" spans="1:29" ht="33.75">
      <c r="A232" s="141" t="s">
        <v>378</v>
      </c>
      <c r="B232" s="141" t="s">
        <v>1266</v>
      </c>
      <c r="C232" s="125" t="s">
        <v>644</v>
      </c>
      <c r="D232" s="125" t="s">
        <v>36</v>
      </c>
      <c r="E232" s="141" t="s">
        <v>213</v>
      </c>
      <c r="F232" s="125" t="s">
        <v>610</v>
      </c>
      <c r="G232" s="125" t="s">
        <v>377</v>
      </c>
      <c r="H232" s="141" t="s">
        <v>13</v>
      </c>
      <c r="I232" s="141"/>
      <c r="J232" s="141"/>
      <c r="K232" s="141" t="s">
        <v>815</v>
      </c>
      <c r="L232" s="125" t="s">
        <v>816</v>
      </c>
      <c r="M232" s="141">
        <v>1058.84</v>
      </c>
      <c r="N232" s="141"/>
      <c r="O232" s="125"/>
      <c r="P232" s="141"/>
      <c r="Q232" s="141"/>
      <c r="R232" s="125"/>
      <c r="S232" s="141"/>
      <c r="T232" s="141"/>
      <c r="U232" s="125"/>
      <c r="V232" s="141"/>
      <c r="W232" s="141"/>
      <c r="X232" s="125"/>
      <c r="Y232" s="141"/>
      <c r="Z232" s="149">
        <f>_xlfn.IFERROR(IF(#REF!=1,MID(#REF!,FIND("A",#REF!)+1,FIND("B",#REF!)-FIND("A",#REF!)-1),RIGHT(#REF!,1)),"")</f>
      </c>
      <c r="AA232" s="149">
        <f>TEXT(_xlfn.IFERROR(IF(#REF!=1,MID(#REF!,FIND("B",#REF!)+1,FIND("C",#REF!)-FIND("B",#REF!)-1),RIGHT(#REF!,LEN(#REF!)-FIND("B",#REF!))),""),"00")</f>
      </c>
      <c r="AB232" s="149">
        <f>TEXT(_xlfn.IFERROR(IF(#REF!=1,MID(#REF!,FIND("C",#REF!)+1,FIND("D",#REF!)-FIND("C",#REF!)-1),RIGHT(#REF!,LEN(#REF!)-FIND("C",#REF!))),""),"00")</f>
      </c>
      <c r="AC232" s="149">
        <f>TEXT(_xlfn.IFERROR(RIGHT(#REF!,LEN(#REF!)-FIND("D",#REF!)),""),"00")</f>
      </c>
    </row>
    <row r="233" spans="1:29" ht="33.75">
      <c r="A233" s="141" t="s">
        <v>380</v>
      </c>
      <c r="B233" s="141" t="s">
        <v>1267</v>
      </c>
      <c r="C233" s="125" t="s">
        <v>381</v>
      </c>
      <c r="D233" s="125" t="s">
        <v>46</v>
      </c>
      <c r="E233" s="141" t="s">
        <v>213</v>
      </c>
      <c r="F233" s="125" t="s">
        <v>179</v>
      </c>
      <c r="G233" s="125" t="s">
        <v>377</v>
      </c>
      <c r="H233" s="141" t="s">
        <v>13</v>
      </c>
      <c r="I233" s="141"/>
      <c r="J233" s="141"/>
      <c r="K233" s="141" t="s">
        <v>815</v>
      </c>
      <c r="L233" s="125" t="s">
        <v>816</v>
      </c>
      <c r="M233" s="141">
        <v>703.83</v>
      </c>
      <c r="N233" s="141"/>
      <c r="O233" s="125"/>
      <c r="P233" s="141"/>
      <c r="Q233" s="141"/>
      <c r="R233" s="125"/>
      <c r="S233" s="141"/>
      <c r="T233" s="141"/>
      <c r="U233" s="125"/>
      <c r="V233" s="141"/>
      <c r="W233" s="141"/>
      <c r="X233" s="125"/>
      <c r="Y233" s="141"/>
      <c r="Z233" s="149">
        <f>_xlfn.IFERROR(IF(#REF!=1,MID(#REF!,FIND("A",#REF!)+1,FIND("B",#REF!)-FIND("A",#REF!)-1),RIGHT(#REF!,1)),"")</f>
      </c>
      <c r="AA233" s="149">
        <f>TEXT(_xlfn.IFERROR(IF(#REF!=1,MID(#REF!,FIND("B",#REF!)+1,FIND("C",#REF!)-FIND("B",#REF!)-1),RIGHT(#REF!,LEN(#REF!)-FIND("B",#REF!))),""),"00")</f>
      </c>
      <c r="AB233" s="149">
        <f>TEXT(_xlfn.IFERROR(IF(#REF!=1,MID(#REF!,FIND("C",#REF!)+1,FIND("D",#REF!)-FIND("C",#REF!)-1),RIGHT(#REF!,LEN(#REF!)-FIND("C",#REF!))),""),"00")</f>
      </c>
      <c r="AC233" s="149">
        <f>TEXT(_xlfn.IFERROR(RIGHT(#REF!,LEN(#REF!)-FIND("D",#REF!)),""),"00")</f>
      </c>
    </row>
    <row r="234" spans="1:29" ht="45">
      <c r="A234" s="141" t="s">
        <v>382</v>
      </c>
      <c r="B234" s="141" t="s">
        <v>1268</v>
      </c>
      <c r="C234" s="125" t="s">
        <v>383</v>
      </c>
      <c r="D234" s="125" t="s">
        <v>40</v>
      </c>
      <c r="E234" s="141" t="s">
        <v>213</v>
      </c>
      <c r="F234" s="125" t="s">
        <v>611</v>
      </c>
      <c r="G234" s="125" t="s">
        <v>377</v>
      </c>
      <c r="H234" s="141" t="s">
        <v>13</v>
      </c>
      <c r="I234" s="141"/>
      <c r="J234" s="141"/>
      <c r="K234" s="141" t="s">
        <v>815</v>
      </c>
      <c r="L234" s="125" t="s">
        <v>816</v>
      </c>
      <c r="M234" s="141">
        <v>4066.8</v>
      </c>
      <c r="N234" s="141"/>
      <c r="O234" s="125"/>
      <c r="P234" s="141"/>
      <c r="Q234" s="141"/>
      <c r="R234" s="125"/>
      <c r="S234" s="141"/>
      <c r="T234" s="141"/>
      <c r="U234" s="125"/>
      <c r="V234" s="141"/>
      <c r="W234" s="141"/>
      <c r="X234" s="125"/>
      <c r="Y234" s="141"/>
      <c r="Z234" s="149">
        <f>_xlfn.IFERROR(IF(#REF!=1,MID(#REF!,FIND("A",#REF!)+1,FIND("B",#REF!)-FIND("A",#REF!)-1),RIGHT(#REF!,1)),"")</f>
      </c>
      <c r="AA234" s="149">
        <f>TEXT(_xlfn.IFERROR(IF(#REF!=1,MID(#REF!,FIND("B",#REF!)+1,FIND("C",#REF!)-FIND("B",#REF!)-1),RIGHT(#REF!,LEN(#REF!)-FIND("B",#REF!))),""),"00")</f>
      </c>
      <c r="AB234" s="149">
        <f>TEXT(_xlfn.IFERROR(IF(#REF!=1,MID(#REF!,FIND("C",#REF!)+1,FIND("D",#REF!)-FIND("C",#REF!)-1),RIGHT(#REF!,LEN(#REF!)-FIND("C",#REF!))),""),"00")</f>
      </c>
      <c r="AC234" s="149">
        <f>TEXT(_xlfn.IFERROR(RIGHT(#REF!,LEN(#REF!)-FIND("D",#REF!)),""),"00")</f>
      </c>
    </row>
    <row r="235" spans="1:29" ht="45">
      <c r="A235" s="141" t="s">
        <v>384</v>
      </c>
      <c r="B235" s="141" t="s">
        <v>1269</v>
      </c>
      <c r="C235" s="125" t="s">
        <v>385</v>
      </c>
      <c r="D235" s="125" t="s">
        <v>62</v>
      </c>
      <c r="E235" s="141" t="s">
        <v>213</v>
      </c>
      <c r="F235" s="125" t="s">
        <v>817</v>
      </c>
      <c r="G235" s="125" t="s">
        <v>377</v>
      </c>
      <c r="H235" s="141" t="s">
        <v>13</v>
      </c>
      <c r="I235" s="141" t="s">
        <v>14</v>
      </c>
      <c r="J235" s="141"/>
      <c r="K235" s="141" t="s">
        <v>815</v>
      </c>
      <c r="L235" s="125" t="s">
        <v>816</v>
      </c>
      <c r="M235" s="141">
        <v>22877</v>
      </c>
      <c r="N235" s="141"/>
      <c r="O235" s="125"/>
      <c r="P235" s="141"/>
      <c r="Q235" s="141"/>
      <c r="R235" s="125"/>
      <c r="S235" s="141"/>
      <c r="T235" s="141"/>
      <c r="U235" s="125"/>
      <c r="V235" s="141"/>
      <c r="W235" s="141"/>
      <c r="X235" s="125"/>
      <c r="Y235" s="141"/>
      <c r="Z235" s="149">
        <f>_xlfn.IFERROR(IF(#REF!=1,MID(#REF!,FIND("A",#REF!)+1,FIND("B",#REF!)-FIND("A",#REF!)-1),RIGHT(#REF!,1)),"")</f>
      </c>
      <c r="AA235" s="149">
        <f>TEXT(_xlfn.IFERROR(IF(#REF!=1,MID(#REF!,FIND("B",#REF!)+1,FIND("C",#REF!)-FIND("B",#REF!)-1),RIGHT(#REF!,LEN(#REF!)-FIND("B",#REF!))),""),"00")</f>
      </c>
      <c r="AB235" s="149">
        <f>TEXT(_xlfn.IFERROR(IF(#REF!=1,MID(#REF!,FIND("C",#REF!)+1,FIND("D",#REF!)-FIND("C",#REF!)-1),RIGHT(#REF!,LEN(#REF!)-FIND("C",#REF!))),""),"00")</f>
      </c>
      <c r="AC235" s="149">
        <f>TEXT(_xlfn.IFERROR(RIGHT(#REF!,LEN(#REF!)-FIND("D",#REF!)),""),"00")</f>
      </c>
    </row>
    <row r="236" spans="1:29" ht="33.75">
      <c r="A236" s="141" t="s">
        <v>386</v>
      </c>
      <c r="B236" s="141" t="s">
        <v>1270</v>
      </c>
      <c r="C236" s="125" t="s">
        <v>387</v>
      </c>
      <c r="D236" s="125" t="s">
        <v>818</v>
      </c>
      <c r="E236" s="141" t="s">
        <v>213</v>
      </c>
      <c r="F236" s="125" t="s">
        <v>614</v>
      </c>
      <c r="G236" s="125" t="s">
        <v>377</v>
      </c>
      <c r="H236" s="141" t="s">
        <v>13</v>
      </c>
      <c r="I236" s="141"/>
      <c r="J236" s="141"/>
      <c r="K236" s="141" t="s">
        <v>815</v>
      </c>
      <c r="L236" s="125" t="s">
        <v>816</v>
      </c>
      <c r="M236" s="141">
        <v>1431.97</v>
      </c>
      <c r="N236" s="141"/>
      <c r="O236" s="125"/>
      <c r="P236" s="141"/>
      <c r="Q236" s="141"/>
      <c r="R236" s="125"/>
      <c r="S236" s="141"/>
      <c r="T236" s="141"/>
      <c r="U236" s="125"/>
      <c r="V236" s="141"/>
      <c r="W236" s="141"/>
      <c r="X236" s="125"/>
      <c r="Y236" s="141"/>
      <c r="Z236" s="149">
        <f>_xlfn.IFERROR(IF(#REF!=1,MID(#REF!,FIND("A",#REF!)+1,FIND("B",#REF!)-FIND("A",#REF!)-1),RIGHT(#REF!,1)),"")</f>
      </c>
      <c r="AA236" s="149">
        <f>TEXT(_xlfn.IFERROR(IF(#REF!=1,MID(#REF!,FIND("B",#REF!)+1,FIND("C",#REF!)-FIND("B",#REF!)-1),RIGHT(#REF!,LEN(#REF!)-FIND("B",#REF!))),""),"00")</f>
      </c>
      <c r="AB236" s="149">
        <f>TEXT(_xlfn.IFERROR(IF(#REF!=1,MID(#REF!,FIND("C",#REF!)+1,FIND("D",#REF!)-FIND("C",#REF!)-1),RIGHT(#REF!,LEN(#REF!)-FIND("C",#REF!))),""),"00")</f>
      </c>
      <c r="AC236" s="149">
        <f>TEXT(_xlfn.IFERROR(RIGHT(#REF!,LEN(#REF!)-FIND("D",#REF!)),""),"00")</f>
      </c>
    </row>
    <row r="237" spans="1:29" ht="56.25">
      <c r="A237" s="141" t="s">
        <v>388</v>
      </c>
      <c r="B237" s="141" t="s">
        <v>1271</v>
      </c>
      <c r="C237" s="125" t="s">
        <v>692</v>
      </c>
      <c r="D237" s="125" t="s">
        <v>50</v>
      </c>
      <c r="E237" s="141" t="s">
        <v>213</v>
      </c>
      <c r="F237" s="125" t="s">
        <v>612</v>
      </c>
      <c r="G237" s="125" t="s">
        <v>377</v>
      </c>
      <c r="H237" s="141" t="s">
        <v>13</v>
      </c>
      <c r="I237" s="141"/>
      <c r="J237" s="141"/>
      <c r="K237" s="141" t="s">
        <v>815</v>
      </c>
      <c r="L237" s="125" t="s">
        <v>816</v>
      </c>
      <c r="M237" s="141">
        <v>1104.78</v>
      </c>
      <c r="N237" s="141"/>
      <c r="O237" s="125"/>
      <c r="P237" s="141"/>
      <c r="Q237" s="141"/>
      <c r="R237" s="125"/>
      <c r="S237" s="141"/>
      <c r="T237" s="141"/>
      <c r="U237" s="125"/>
      <c r="V237" s="141"/>
      <c r="W237" s="141"/>
      <c r="X237" s="125"/>
      <c r="Y237" s="141"/>
      <c r="Z237" s="149">
        <f>_xlfn.IFERROR(IF(#REF!=1,MID(#REF!,FIND("A",#REF!)+1,FIND("B",#REF!)-FIND("A",#REF!)-1),RIGHT(#REF!,1)),"")</f>
      </c>
      <c r="AA237" s="149">
        <f>TEXT(_xlfn.IFERROR(IF(#REF!=1,MID(#REF!,FIND("B",#REF!)+1,FIND("C",#REF!)-FIND("B",#REF!)-1),RIGHT(#REF!,LEN(#REF!)-FIND("B",#REF!))),""),"00")</f>
      </c>
      <c r="AB237" s="149">
        <f>TEXT(_xlfn.IFERROR(IF(#REF!=1,MID(#REF!,FIND("C",#REF!)+1,FIND("D",#REF!)-FIND("C",#REF!)-1),RIGHT(#REF!,LEN(#REF!)-FIND("C",#REF!))),""),"00")</f>
      </c>
      <c r="AC237" s="149">
        <f>TEXT(_xlfn.IFERROR(RIGHT(#REF!,LEN(#REF!)-FIND("D",#REF!)),""),"00")</f>
      </c>
    </row>
    <row r="238" spans="1:29" ht="45">
      <c r="A238" s="141" t="s">
        <v>390</v>
      </c>
      <c r="B238" s="141" t="s">
        <v>1272</v>
      </c>
      <c r="C238" s="125" t="s">
        <v>391</v>
      </c>
      <c r="D238" s="125" t="s">
        <v>21</v>
      </c>
      <c r="E238" s="141" t="s">
        <v>213</v>
      </c>
      <c r="F238" s="125" t="s">
        <v>234</v>
      </c>
      <c r="G238" s="125" t="s">
        <v>377</v>
      </c>
      <c r="H238" s="141" t="s">
        <v>13</v>
      </c>
      <c r="I238" s="141"/>
      <c r="J238" s="141"/>
      <c r="K238" s="141" t="s">
        <v>815</v>
      </c>
      <c r="L238" s="125" t="s">
        <v>816</v>
      </c>
      <c r="M238" s="141">
        <v>1604.48</v>
      </c>
      <c r="N238" s="141"/>
      <c r="O238" s="125"/>
      <c r="P238" s="141"/>
      <c r="Q238" s="141"/>
      <c r="R238" s="125"/>
      <c r="S238" s="141"/>
      <c r="T238" s="141"/>
      <c r="U238" s="125"/>
      <c r="V238" s="141"/>
      <c r="W238" s="141"/>
      <c r="X238" s="125"/>
      <c r="Y238" s="141"/>
      <c r="Z238" s="149">
        <f>_xlfn.IFERROR(IF(#REF!=1,MID(#REF!,FIND("A",#REF!)+1,FIND("B",#REF!)-FIND("A",#REF!)-1),RIGHT(#REF!,1)),"")</f>
      </c>
      <c r="AA238" s="149">
        <f>TEXT(_xlfn.IFERROR(IF(#REF!=1,MID(#REF!,FIND("B",#REF!)+1,FIND("C",#REF!)-FIND("B",#REF!)-1),RIGHT(#REF!,LEN(#REF!)-FIND("B",#REF!))),""),"00")</f>
      </c>
      <c r="AB238" s="149">
        <f>TEXT(_xlfn.IFERROR(IF(#REF!=1,MID(#REF!,FIND("C",#REF!)+1,FIND("D",#REF!)-FIND("C",#REF!)-1),RIGHT(#REF!,LEN(#REF!)-FIND("C",#REF!))),""),"00")</f>
      </c>
      <c r="AC238" s="149">
        <f>TEXT(_xlfn.IFERROR(RIGHT(#REF!,LEN(#REF!)-FIND("D",#REF!)),""),"00")</f>
      </c>
    </row>
    <row r="239" spans="1:29" ht="33.75">
      <c r="A239" s="141" t="s">
        <v>392</v>
      </c>
      <c r="B239" s="141" t="s">
        <v>1273</v>
      </c>
      <c r="C239" s="125" t="s">
        <v>393</v>
      </c>
      <c r="D239" s="125" t="s">
        <v>394</v>
      </c>
      <c r="E239" s="141" t="s">
        <v>213</v>
      </c>
      <c r="F239" s="125" t="s">
        <v>645</v>
      </c>
      <c r="G239" s="125" t="s">
        <v>377</v>
      </c>
      <c r="H239" s="141" t="s">
        <v>13</v>
      </c>
      <c r="I239" s="141"/>
      <c r="J239" s="141"/>
      <c r="K239" s="141" t="s">
        <v>815</v>
      </c>
      <c r="L239" s="125" t="s">
        <v>816</v>
      </c>
      <c r="M239" s="141">
        <v>5600</v>
      </c>
      <c r="N239" s="141"/>
      <c r="O239" s="125"/>
      <c r="P239" s="141"/>
      <c r="Q239" s="141"/>
      <c r="R239" s="125"/>
      <c r="S239" s="141"/>
      <c r="T239" s="141"/>
      <c r="U239" s="125"/>
      <c r="V239" s="141"/>
      <c r="W239" s="141"/>
      <c r="X239" s="125"/>
      <c r="Y239" s="141"/>
      <c r="Z239" s="149">
        <f>_xlfn.IFERROR(IF(#REF!=1,MID(#REF!,FIND("A",#REF!)+1,FIND("B",#REF!)-FIND("A",#REF!)-1),RIGHT(#REF!,1)),"")</f>
      </c>
      <c r="AA239" s="149">
        <f>TEXT(_xlfn.IFERROR(IF(#REF!=1,MID(#REF!,FIND("B",#REF!)+1,FIND("C",#REF!)-FIND("B",#REF!)-1),RIGHT(#REF!,LEN(#REF!)-FIND("B",#REF!))),""),"00")</f>
      </c>
      <c r="AB239" s="149">
        <f>TEXT(_xlfn.IFERROR(IF(#REF!=1,MID(#REF!,FIND("C",#REF!)+1,FIND("D",#REF!)-FIND("C",#REF!)-1),RIGHT(#REF!,LEN(#REF!)-FIND("C",#REF!))),""),"00")</f>
      </c>
      <c r="AC239" s="149">
        <f>TEXT(_xlfn.IFERROR(RIGHT(#REF!,LEN(#REF!)-FIND("D",#REF!)),""),"00")</f>
      </c>
    </row>
    <row r="240" spans="1:29" ht="56.25">
      <c r="A240" s="141" t="s">
        <v>396</v>
      </c>
      <c r="B240" s="141"/>
      <c r="C240" s="125" t="s">
        <v>397</v>
      </c>
      <c r="D240" s="125"/>
      <c r="E240" s="141"/>
      <c r="F240" s="125"/>
      <c r="G240" s="125"/>
      <c r="H240" s="141"/>
      <c r="I240" s="141"/>
      <c r="J240" s="141"/>
      <c r="K240" s="141"/>
      <c r="L240" s="125"/>
      <c r="M240" s="141"/>
      <c r="N240" s="141"/>
      <c r="O240" s="125"/>
      <c r="P240" s="141"/>
      <c r="Q240" s="141"/>
      <c r="R240" s="125"/>
      <c r="S240" s="141"/>
      <c r="T240" s="141"/>
      <c r="U240" s="125"/>
      <c r="V240" s="141"/>
      <c r="W240" s="141"/>
      <c r="X240" s="125"/>
      <c r="Y240" s="141"/>
      <c r="Z240" s="149">
        <f>_xlfn.IFERROR(IF(#REF!=1,MID(#REF!,FIND("A",#REF!)+1,FIND("B",#REF!)-FIND("A",#REF!)-1),RIGHT(#REF!,1)),"")</f>
      </c>
      <c r="AA240" s="149">
        <f>TEXT(_xlfn.IFERROR(IF(#REF!=1,MID(#REF!,FIND("B",#REF!)+1,FIND("C",#REF!)-FIND("B",#REF!)-1),RIGHT(#REF!,LEN(#REF!)-FIND("B",#REF!))),""),"00")</f>
      </c>
      <c r="AB240" s="149">
        <f>TEXT(_xlfn.IFERROR(IF(#REF!=1,MID(#REF!,FIND("C",#REF!)+1,FIND("D",#REF!)-FIND("C",#REF!)-1),RIGHT(#REF!,LEN(#REF!)-FIND("C",#REF!))),""),"00")</f>
      </c>
      <c r="AC240" s="149">
        <f>TEXT(_xlfn.IFERROR(RIGHT(#REF!,LEN(#REF!)-FIND("D",#REF!)),""),"00")</f>
      </c>
    </row>
    <row r="241" spans="1:29" ht="22.5">
      <c r="A241" s="141" t="s">
        <v>399</v>
      </c>
      <c r="B241" s="141"/>
      <c r="C241" s="125" t="s">
        <v>400</v>
      </c>
      <c r="D241" s="125"/>
      <c r="E241" s="141"/>
      <c r="F241" s="125"/>
      <c r="G241" s="125"/>
      <c r="H241" s="141"/>
      <c r="I241" s="141"/>
      <c r="J241" s="141"/>
      <c r="K241" s="141"/>
      <c r="L241" s="125"/>
      <c r="M241" s="141"/>
      <c r="N241" s="141"/>
      <c r="O241" s="125"/>
      <c r="P241" s="141"/>
      <c r="Q241" s="141"/>
      <c r="R241" s="125"/>
      <c r="S241" s="141"/>
      <c r="T241" s="141"/>
      <c r="U241" s="125"/>
      <c r="V241" s="141"/>
      <c r="W241" s="141"/>
      <c r="X241" s="125"/>
      <c r="Y241" s="141"/>
      <c r="Z241" s="149">
        <f>_xlfn.IFERROR(IF(#REF!=1,MID(#REF!,FIND("A",#REF!)+1,FIND("B",#REF!)-FIND("A",#REF!)-1),RIGHT(#REF!,1)),"")</f>
      </c>
      <c r="AA241" s="149">
        <f>TEXT(_xlfn.IFERROR(IF(#REF!=1,MID(#REF!,FIND("B",#REF!)+1,FIND("C",#REF!)-FIND("B",#REF!)-1),RIGHT(#REF!,LEN(#REF!)-FIND("B",#REF!))),""),"00")</f>
      </c>
      <c r="AB241" s="149">
        <f>TEXT(_xlfn.IFERROR(IF(#REF!=1,MID(#REF!,FIND("C",#REF!)+1,FIND("D",#REF!)-FIND("C",#REF!)-1),RIGHT(#REF!,LEN(#REF!)-FIND("C",#REF!))),""),"00")</f>
      </c>
      <c r="AC241" s="149">
        <f>TEXT(_xlfn.IFERROR(RIGHT(#REF!,LEN(#REF!)-FIND("D",#REF!)),""),"00")</f>
      </c>
    </row>
    <row r="242" spans="1:29" ht="67.5">
      <c r="A242" s="141" t="s">
        <v>880</v>
      </c>
      <c r="B242" s="141" t="s">
        <v>1274</v>
      </c>
      <c r="C242" s="111" t="s">
        <v>881</v>
      </c>
      <c r="D242" s="125" t="s">
        <v>58</v>
      </c>
      <c r="E242" s="141" t="s">
        <v>604</v>
      </c>
      <c r="F242" s="125" t="s">
        <v>614</v>
      </c>
      <c r="G242" s="125" t="s">
        <v>606</v>
      </c>
      <c r="H242" s="141" t="s">
        <v>605</v>
      </c>
      <c r="I242" s="141"/>
      <c r="J242" s="141"/>
      <c r="K242" s="111" t="s">
        <v>1034</v>
      </c>
      <c r="L242" s="125" t="s">
        <v>859</v>
      </c>
      <c r="M242" s="141">
        <v>2</v>
      </c>
      <c r="N242" s="111" t="s">
        <v>1035</v>
      </c>
      <c r="O242" s="125" t="s">
        <v>860</v>
      </c>
      <c r="P242" s="141">
        <v>796</v>
      </c>
      <c r="Q242" s="111" t="s">
        <v>1036</v>
      </c>
      <c r="R242" s="125" t="s">
        <v>861</v>
      </c>
      <c r="S242" s="141">
        <v>1</v>
      </c>
      <c r="T242" s="111"/>
      <c r="U242" s="125"/>
      <c r="V242" s="141"/>
      <c r="W242" s="141"/>
      <c r="X242" s="125"/>
      <c r="Y242" s="141"/>
      <c r="Z242" s="149"/>
      <c r="AA242" s="149"/>
      <c r="AB242" s="149"/>
      <c r="AC242" s="149"/>
    </row>
    <row r="243" spans="1:29" ht="22.5">
      <c r="A243" s="141" t="s">
        <v>402</v>
      </c>
      <c r="B243" s="141"/>
      <c r="C243" s="125" t="s">
        <v>403</v>
      </c>
      <c r="D243" s="125"/>
      <c r="E243" s="141"/>
      <c r="F243" s="125"/>
      <c r="G243" s="125"/>
      <c r="H243" s="141"/>
      <c r="I243" s="141"/>
      <c r="J243" s="141"/>
      <c r="K243" s="141"/>
      <c r="L243" s="125"/>
      <c r="M243" s="141"/>
      <c r="N243" s="141"/>
      <c r="O243" s="125"/>
      <c r="P243" s="141"/>
      <c r="Q243" s="141"/>
      <c r="R243" s="125"/>
      <c r="S243" s="141"/>
      <c r="T243" s="141"/>
      <c r="U243" s="125"/>
      <c r="V243" s="141"/>
      <c r="W243" s="141"/>
      <c r="X243" s="125"/>
      <c r="Y243" s="141"/>
      <c r="Z243" s="149">
        <f>_xlfn.IFERROR(IF(#REF!=1,MID(#REF!,FIND("A",#REF!)+1,FIND("B",#REF!)-FIND("A",#REF!)-1),RIGHT(#REF!,1)),"")</f>
      </c>
      <c r="AA243" s="149">
        <f>TEXT(_xlfn.IFERROR(IF(#REF!=1,MID(#REF!,FIND("B",#REF!)+1,FIND("C",#REF!)-FIND("B",#REF!)-1),RIGHT(#REF!,LEN(#REF!)-FIND("B",#REF!))),""),"00")</f>
      </c>
      <c r="AB243" s="149">
        <f>TEXT(_xlfn.IFERROR(IF(#REF!=1,MID(#REF!,FIND("C",#REF!)+1,FIND("D",#REF!)-FIND("C",#REF!)-1),RIGHT(#REF!,LEN(#REF!)-FIND("C",#REF!))),""),"00")</f>
      </c>
      <c r="AC243" s="149">
        <f>TEXT(_xlfn.IFERROR(RIGHT(#REF!,LEN(#REF!)-FIND("D",#REF!)),""),"00")</f>
      </c>
    </row>
    <row r="244" spans="1:29" ht="11.25">
      <c r="A244" s="141" t="s">
        <v>404</v>
      </c>
      <c r="B244" s="141"/>
      <c r="C244" s="125" t="s">
        <v>405</v>
      </c>
      <c r="D244" s="125"/>
      <c r="E244" s="141"/>
      <c r="F244" s="125"/>
      <c r="G244" s="125"/>
      <c r="H244" s="141"/>
      <c r="I244" s="141"/>
      <c r="J244" s="141"/>
      <c r="K244" s="141"/>
      <c r="L244" s="125"/>
      <c r="M244" s="141"/>
      <c r="N244" s="141"/>
      <c r="O244" s="125"/>
      <c r="P244" s="141"/>
      <c r="Q244" s="141"/>
      <c r="R244" s="125"/>
      <c r="S244" s="141"/>
      <c r="T244" s="141"/>
      <c r="U244" s="125"/>
      <c r="V244" s="141"/>
      <c r="W244" s="141"/>
      <c r="X244" s="125"/>
      <c r="Y244" s="141"/>
      <c r="Z244" s="149">
        <f>_xlfn.IFERROR(IF(#REF!=1,MID(#REF!,FIND("A",#REF!)+1,FIND("B",#REF!)-FIND("A",#REF!)-1),RIGHT(#REF!,1)),"")</f>
      </c>
      <c r="AA244" s="149">
        <f>TEXT(_xlfn.IFERROR(IF(#REF!=1,MID(#REF!,FIND("B",#REF!)+1,FIND("C",#REF!)-FIND("B",#REF!)-1),RIGHT(#REF!,LEN(#REF!)-FIND("B",#REF!))),""),"00")</f>
      </c>
      <c r="AB244" s="149">
        <f>TEXT(_xlfn.IFERROR(IF(#REF!=1,MID(#REF!,FIND("C",#REF!)+1,FIND("D",#REF!)-FIND("C",#REF!)-1),RIGHT(#REF!,LEN(#REF!)-FIND("C",#REF!))),""),"00")</f>
      </c>
      <c r="AC244" s="149">
        <f>TEXT(_xlfn.IFERROR(RIGHT(#REF!,LEN(#REF!)-FIND("D",#REF!)),""),"00")</f>
      </c>
    </row>
    <row r="245" spans="1:29" ht="55.5" customHeight="1">
      <c r="A245" s="141" t="s">
        <v>406</v>
      </c>
      <c r="B245" s="58" t="s">
        <v>1275</v>
      </c>
      <c r="C245" s="125" t="s">
        <v>693</v>
      </c>
      <c r="D245" s="125" t="s">
        <v>9</v>
      </c>
      <c r="E245" s="141" t="s">
        <v>10</v>
      </c>
      <c r="F245" s="125" t="s">
        <v>608</v>
      </c>
      <c r="G245" s="125" t="s">
        <v>12</v>
      </c>
      <c r="H245" s="141" t="s">
        <v>13</v>
      </c>
      <c r="I245" s="141" t="s">
        <v>14</v>
      </c>
      <c r="J245" s="141"/>
      <c r="K245" s="141" t="s">
        <v>709</v>
      </c>
      <c r="L245" s="125" t="s">
        <v>722</v>
      </c>
      <c r="M245" s="141">
        <v>10000</v>
      </c>
      <c r="N245" s="141"/>
      <c r="O245" s="125"/>
      <c r="P245" s="141"/>
      <c r="Q245" s="141"/>
      <c r="R245" s="125"/>
      <c r="S245" s="141"/>
      <c r="T245" s="141"/>
      <c r="U245" s="125"/>
      <c r="V245" s="141"/>
      <c r="W245" s="141"/>
      <c r="X245" s="125"/>
      <c r="Y245" s="141"/>
      <c r="Z245" s="149">
        <f>_xlfn.IFERROR(IF(#REF!=1,MID(#REF!,FIND("A",#REF!)+1,FIND("B",#REF!)-FIND("A",#REF!)-1),RIGHT(#REF!,1)),"")</f>
      </c>
      <c r="AA245" s="149">
        <f>TEXT(_xlfn.IFERROR(IF(#REF!=1,MID(#REF!,FIND("B",#REF!)+1,FIND("C",#REF!)-FIND("B",#REF!)-1),RIGHT(#REF!,LEN(#REF!)-FIND("B",#REF!))),""),"00")</f>
      </c>
      <c r="AB245" s="149">
        <f>TEXT(_xlfn.IFERROR(IF(#REF!=1,MID(#REF!,FIND("C",#REF!)+1,FIND("D",#REF!)-FIND("C",#REF!)-1),RIGHT(#REF!,LEN(#REF!)-FIND("C",#REF!))),""),"00")</f>
      </c>
      <c r="AC245" s="149">
        <f>TEXT(_xlfn.IFERROR(RIGHT(#REF!,LEN(#REF!)-FIND("D",#REF!)),""),"00")</f>
      </c>
    </row>
    <row r="246" spans="1:29" ht="45">
      <c r="A246" s="141" t="s">
        <v>407</v>
      </c>
      <c r="B246" s="58" t="s">
        <v>1276</v>
      </c>
      <c r="C246" s="125" t="s">
        <v>408</v>
      </c>
      <c r="D246" s="125" t="s">
        <v>9</v>
      </c>
      <c r="E246" s="141" t="s">
        <v>265</v>
      </c>
      <c r="F246" s="125" t="s">
        <v>608</v>
      </c>
      <c r="G246" s="125" t="s">
        <v>266</v>
      </c>
      <c r="H246" s="141" t="s">
        <v>13</v>
      </c>
      <c r="I246" s="141" t="s">
        <v>14</v>
      </c>
      <c r="J246" s="141"/>
      <c r="K246" s="141" t="s">
        <v>765</v>
      </c>
      <c r="L246" s="125" t="s">
        <v>766</v>
      </c>
      <c r="M246" s="141">
        <v>1.7</v>
      </c>
      <c r="N246" s="141" t="s">
        <v>767</v>
      </c>
      <c r="O246" s="125" t="s">
        <v>774</v>
      </c>
      <c r="P246" s="141">
        <v>0.06</v>
      </c>
      <c r="Q246" s="141" t="s">
        <v>771</v>
      </c>
      <c r="R246" s="125" t="s">
        <v>772</v>
      </c>
      <c r="S246" s="141">
        <v>1</v>
      </c>
      <c r="T246" s="141"/>
      <c r="U246" s="125"/>
      <c r="V246" s="141"/>
      <c r="W246" s="141"/>
      <c r="X246" s="125"/>
      <c r="Y246" s="141"/>
      <c r="Z246" s="149">
        <f>_xlfn.IFERROR(IF(#REF!=1,MID(#REF!,FIND("A",#REF!)+1,FIND("B",#REF!)-FIND("A",#REF!)-1),RIGHT(#REF!,1)),"")</f>
      </c>
      <c r="AA246" s="149">
        <f>TEXT(_xlfn.IFERROR(IF(#REF!=1,MID(#REF!,FIND("B",#REF!)+1,FIND("C",#REF!)-FIND("B",#REF!)-1),RIGHT(#REF!,LEN(#REF!)-FIND("B",#REF!))),""),"00")</f>
      </c>
      <c r="AB246" s="149">
        <f>TEXT(_xlfn.IFERROR(IF(#REF!=1,MID(#REF!,FIND("C",#REF!)+1,FIND("D",#REF!)-FIND("C",#REF!)-1),RIGHT(#REF!,LEN(#REF!)-FIND("C",#REF!))),""),"00")</f>
      </c>
      <c r="AC246" s="149">
        <f>TEXT(_xlfn.IFERROR(RIGHT(#REF!,LEN(#REF!)-FIND("D",#REF!)),""),"00")</f>
      </c>
    </row>
    <row r="247" spans="1:29" ht="45">
      <c r="A247" s="141" t="s">
        <v>409</v>
      </c>
      <c r="B247" s="141"/>
      <c r="C247" s="125" t="s">
        <v>410</v>
      </c>
      <c r="D247" s="125"/>
      <c r="E247" s="141"/>
      <c r="F247" s="125"/>
      <c r="G247" s="125"/>
      <c r="H247" s="141"/>
      <c r="I247" s="141"/>
      <c r="J247" s="141"/>
      <c r="K247" s="141"/>
      <c r="L247" s="125"/>
      <c r="M247" s="141"/>
      <c r="N247" s="141"/>
      <c r="O247" s="125"/>
      <c r="P247" s="141"/>
      <c r="Q247" s="141"/>
      <c r="R247" s="125"/>
      <c r="S247" s="141"/>
      <c r="T247" s="141"/>
      <c r="U247" s="125"/>
      <c r="V247" s="141"/>
      <c r="W247" s="141"/>
      <c r="X247" s="125"/>
      <c r="Y247" s="141"/>
      <c r="Z247" s="149">
        <f>_xlfn.IFERROR(IF(#REF!=1,MID(#REF!,FIND("A",#REF!)+1,FIND("B",#REF!)-FIND("A",#REF!)-1),RIGHT(#REF!,1)),"")</f>
      </c>
      <c r="AA247" s="149">
        <f>TEXT(_xlfn.IFERROR(IF(#REF!=1,MID(#REF!,FIND("B",#REF!)+1,FIND("C",#REF!)-FIND("B",#REF!)-1),RIGHT(#REF!,LEN(#REF!)-FIND("B",#REF!))),""),"00")</f>
      </c>
      <c r="AB247" s="149">
        <f>TEXT(_xlfn.IFERROR(IF(#REF!=1,MID(#REF!,FIND("C",#REF!)+1,FIND("D",#REF!)-FIND("C",#REF!)-1),RIGHT(#REF!,LEN(#REF!)-FIND("C",#REF!))),""),"00")</f>
      </c>
      <c r="AC247" s="149">
        <f>TEXT(_xlfn.IFERROR(RIGHT(#REF!,LEN(#REF!)-FIND("D",#REF!)),""),"00")</f>
      </c>
    </row>
    <row r="248" spans="1:29" ht="45">
      <c r="A248" s="141" t="s">
        <v>412</v>
      </c>
      <c r="B248" s="141"/>
      <c r="C248" s="125" t="s">
        <v>646</v>
      </c>
      <c r="D248" s="125"/>
      <c r="E248" s="141"/>
      <c r="F248" s="125"/>
      <c r="G248" s="125"/>
      <c r="H248" s="141"/>
      <c r="I248" s="141" t="s">
        <v>14</v>
      </c>
      <c r="J248" s="141"/>
      <c r="K248" s="141"/>
      <c r="L248" s="125"/>
      <c r="M248" s="141"/>
      <c r="N248" s="141"/>
      <c r="O248" s="125"/>
      <c r="P248" s="141"/>
      <c r="Q248" s="141"/>
      <c r="R248" s="125"/>
      <c r="S248" s="141"/>
      <c r="T248" s="141"/>
      <c r="U248" s="125"/>
      <c r="V248" s="141"/>
      <c r="W248" s="141"/>
      <c r="X248" s="125"/>
      <c r="Y248" s="141"/>
      <c r="Z248" s="149">
        <f>_xlfn.IFERROR(IF(#REF!=1,MID(#REF!,FIND("A",#REF!)+1,FIND("B",#REF!)-FIND("A",#REF!)-1),RIGHT(#REF!,1)),"")</f>
      </c>
      <c r="AA248" s="149">
        <f>TEXT(_xlfn.IFERROR(IF(#REF!=1,MID(#REF!,FIND("B",#REF!)+1,FIND("C",#REF!)-FIND("B",#REF!)-1),RIGHT(#REF!,LEN(#REF!)-FIND("B",#REF!))),""),"00")</f>
      </c>
      <c r="AB248" s="149">
        <f>TEXT(_xlfn.IFERROR(IF(#REF!=1,MID(#REF!,FIND("C",#REF!)+1,FIND("D",#REF!)-FIND("C",#REF!)-1),RIGHT(#REF!,LEN(#REF!)-FIND("C",#REF!))),""),"00")</f>
      </c>
      <c r="AC248" s="149">
        <f>TEXT(_xlfn.IFERROR(RIGHT(#REF!,LEN(#REF!)-FIND("D",#REF!)),""),"00")</f>
      </c>
    </row>
    <row r="249" spans="1:29" ht="56.25">
      <c r="A249" s="141" t="s">
        <v>647</v>
      </c>
      <c r="B249" s="141" t="s">
        <v>1277</v>
      </c>
      <c r="C249" s="125" t="s">
        <v>416</v>
      </c>
      <c r="D249" s="125" t="s">
        <v>36</v>
      </c>
      <c r="E249" s="141" t="s">
        <v>417</v>
      </c>
      <c r="F249" s="125" t="s">
        <v>610</v>
      </c>
      <c r="G249" s="125" t="s">
        <v>420</v>
      </c>
      <c r="H249" s="141" t="s">
        <v>13</v>
      </c>
      <c r="I249" s="141"/>
      <c r="J249" s="141"/>
      <c r="K249" s="141" t="s">
        <v>819</v>
      </c>
      <c r="L249" s="125" t="s">
        <v>820</v>
      </c>
      <c r="M249" s="141">
        <v>0</v>
      </c>
      <c r="N249" s="141" t="s">
        <v>821</v>
      </c>
      <c r="O249" s="125" t="s">
        <v>822</v>
      </c>
      <c r="P249" s="141">
        <v>1</v>
      </c>
      <c r="Q249" s="141" t="s">
        <v>823</v>
      </c>
      <c r="R249" s="125" t="s">
        <v>1404</v>
      </c>
      <c r="S249" s="141">
        <v>2</v>
      </c>
      <c r="T249" s="141" t="s">
        <v>1756</v>
      </c>
      <c r="U249" s="125" t="s">
        <v>1757</v>
      </c>
      <c r="V249" s="141">
        <v>225</v>
      </c>
      <c r="W249" s="141"/>
      <c r="X249" s="125"/>
      <c r="Y249" s="141"/>
      <c r="Z249" s="149">
        <f>_xlfn.IFERROR(IF(#REF!=1,MID(#REF!,FIND("A",#REF!)+1,FIND("B",#REF!)-FIND("A",#REF!)-1),RIGHT(#REF!,1)),"")</f>
      </c>
      <c r="AA249" s="149">
        <f>TEXT(_xlfn.IFERROR(IF(#REF!=1,MID(#REF!,FIND("B",#REF!)+1,FIND("C",#REF!)-FIND("B",#REF!)-1),RIGHT(#REF!,LEN(#REF!)-FIND("B",#REF!))),""),"00")</f>
      </c>
      <c r="AB249" s="149">
        <f>TEXT(_xlfn.IFERROR(IF(#REF!=1,MID(#REF!,FIND("C",#REF!)+1,FIND("D",#REF!)-FIND("C",#REF!)-1),RIGHT(#REF!,LEN(#REF!)-FIND("C",#REF!))),""),"00")</f>
      </c>
      <c r="AC249" s="149">
        <f>TEXT(_xlfn.IFERROR(RIGHT(#REF!,LEN(#REF!)-FIND("D",#REF!)),""),"00")</f>
      </c>
    </row>
    <row r="250" spans="1:29" ht="56.25">
      <c r="A250" s="141" t="s">
        <v>648</v>
      </c>
      <c r="B250" s="141" t="s">
        <v>1278</v>
      </c>
      <c r="C250" s="125" t="s">
        <v>419</v>
      </c>
      <c r="D250" s="125" t="s">
        <v>58</v>
      </c>
      <c r="E250" s="141" t="s">
        <v>417</v>
      </c>
      <c r="F250" s="125" t="s">
        <v>614</v>
      </c>
      <c r="G250" s="125" t="s">
        <v>420</v>
      </c>
      <c r="H250" s="141" t="s">
        <v>13</v>
      </c>
      <c r="I250" s="141"/>
      <c r="J250" s="141"/>
      <c r="K250" s="141" t="s">
        <v>819</v>
      </c>
      <c r="L250" s="125" t="s">
        <v>820</v>
      </c>
      <c r="M250" s="141">
        <v>40</v>
      </c>
      <c r="N250" s="141" t="s">
        <v>821</v>
      </c>
      <c r="O250" s="125" t="s">
        <v>824</v>
      </c>
      <c r="P250" s="141">
        <v>1</v>
      </c>
      <c r="Q250" s="141" t="s">
        <v>823</v>
      </c>
      <c r="R250" s="125" t="s">
        <v>825</v>
      </c>
      <c r="S250" s="141">
        <v>4</v>
      </c>
      <c r="T250" s="141" t="s">
        <v>1756</v>
      </c>
      <c r="U250" s="125" t="s">
        <v>1757</v>
      </c>
      <c r="V250" s="141">
        <v>157</v>
      </c>
      <c r="W250" s="141"/>
      <c r="X250" s="125"/>
      <c r="Y250" s="141"/>
      <c r="Z250" s="149">
        <f>_xlfn.IFERROR(IF(#REF!=1,MID(#REF!,FIND("A",#REF!)+1,FIND("B",#REF!)-FIND("A",#REF!)-1),RIGHT(#REF!,1)),"")</f>
      </c>
      <c r="AA250" s="149">
        <f>TEXT(_xlfn.IFERROR(IF(#REF!=1,MID(#REF!,FIND("B",#REF!)+1,FIND("C",#REF!)-FIND("B",#REF!)-1),RIGHT(#REF!,LEN(#REF!)-FIND("B",#REF!))),""),"00")</f>
      </c>
      <c r="AB250" s="149">
        <f>TEXT(_xlfn.IFERROR(IF(#REF!=1,MID(#REF!,FIND("C",#REF!)+1,FIND("D",#REF!)-FIND("C",#REF!)-1),RIGHT(#REF!,LEN(#REF!)-FIND("C",#REF!))),""),"00")</f>
      </c>
      <c r="AC250" s="149">
        <f>TEXT(_xlfn.IFERROR(RIGHT(#REF!,LEN(#REF!)-FIND("D",#REF!)),""),"00")</f>
      </c>
    </row>
    <row r="251" spans="1:29" ht="56.25">
      <c r="A251" s="141" t="s">
        <v>421</v>
      </c>
      <c r="B251" s="141" t="s">
        <v>1279</v>
      </c>
      <c r="C251" s="125" t="s">
        <v>422</v>
      </c>
      <c r="D251" s="125" t="s">
        <v>50</v>
      </c>
      <c r="E251" s="141" t="s">
        <v>417</v>
      </c>
      <c r="F251" s="125" t="s">
        <v>612</v>
      </c>
      <c r="G251" s="125" t="s">
        <v>420</v>
      </c>
      <c r="H251" s="141" t="s">
        <v>13</v>
      </c>
      <c r="I251" s="141"/>
      <c r="J251" s="141"/>
      <c r="K251" s="141" t="s">
        <v>819</v>
      </c>
      <c r="L251" s="125" t="s">
        <v>820</v>
      </c>
      <c r="M251" s="141">
        <v>83</v>
      </c>
      <c r="N251" s="141" t="s">
        <v>821</v>
      </c>
      <c r="O251" s="125" t="s">
        <v>822</v>
      </c>
      <c r="P251" s="141">
        <v>3</v>
      </c>
      <c r="Q251" s="141" t="s">
        <v>823</v>
      </c>
      <c r="R251" s="125" t="s">
        <v>825</v>
      </c>
      <c r="S251" s="141">
        <v>14</v>
      </c>
      <c r="T251" s="141" t="s">
        <v>1756</v>
      </c>
      <c r="U251" s="125" t="s">
        <v>1757</v>
      </c>
      <c r="V251" s="141">
        <v>639</v>
      </c>
      <c r="W251" s="141"/>
      <c r="X251" s="125"/>
      <c r="Y251" s="141"/>
      <c r="Z251" s="149">
        <f>_xlfn.IFERROR(IF(#REF!=1,MID(#REF!,FIND("A",#REF!)+1,FIND("B",#REF!)-FIND("A",#REF!)-1),RIGHT(#REF!,1)),"")</f>
      </c>
      <c r="AA251" s="149">
        <f>TEXT(_xlfn.IFERROR(IF(#REF!=1,MID(#REF!,FIND("B",#REF!)+1,FIND("C",#REF!)-FIND("B",#REF!)-1),RIGHT(#REF!,LEN(#REF!)-FIND("B",#REF!))),""),"00")</f>
      </c>
      <c r="AB251" s="149">
        <f>TEXT(_xlfn.IFERROR(IF(#REF!=1,MID(#REF!,FIND("C",#REF!)+1,FIND("D",#REF!)-FIND("C",#REF!)-1),RIGHT(#REF!,LEN(#REF!)-FIND("C",#REF!))),""),"00")</f>
      </c>
      <c r="AC251" s="149">
        <f>TEXT(_xlfn.IFERROR(RIGHT(#REF!,LEN(#REF!)-FIND("D",#REF!)),""),"00")</f>
      </c>
    </row>
    <row r="252" spans="1:29" ht="56.25">
      <c r="A252" s="141" t="s">
        <v>649</v>
      </c>
      <c r="B252" s="141" t="s">
        <v>1280</v>
      </c>
      <c r="C252" s="125" t="s">
        <v>424</v>
      </c>
      <c r="D252" s="125" t="s">
        <v>40</v>
      </c>
      <c r="E252" s="141" t="s">
        <v>417</v>
      </c>
      <c r="F252" s="125" t="s">
        <v>611</v>
      </c>
      <c r="G252" s="125" t="s">
        <v>650</v>
      </c>
      <c r="H252" s="141" t="s">
        <v>13</v>
      </c>
      <c r="I252" s="141"/>
      <c r="J252" s="141"/>
      <c r="K252" s="141" t="s">
        <v>819</v>
      </c>
      <c r="L252" s="125" t="s">
        <v>820</v>
      </c>
      <c r="M252" s="141">
        <v>100</v>
      </c>
      <c r="N252" s="141" t="s">
        <v>821</v>
      </c>
      <c r="O252" s="125" t="s">
        <v>822</v>
      </c>
      <c r="P252" s="141">
        <v>1</v>
      </c>
      <c r="Q252" s="141" t="s">
        <v>823</v>
      </c>
      <c r="R252" s="125" t="s">
        <v>825</v>
      </c>
      <c r="S252" s="141">
        <v>6</v>
      </c>
      <c r="T252" s="141" t="s">
        <v>1756</v>
      </c>
      <c r="U252" s="125" t="s">
        <v>1757</v>
      </c>
      <c r="V252" s="141">
        <v>320</v>
      </c>
      <c r="W252" s="141"/>
      <c r="X252" s="125"/>
      <c r="Y252" s="141"/>
      <c r="Z252" s="149">
        <f>_xlfn.IFERROR(IF(#REF!=1,MID(#REF!,FIND("A",#REF!)+1,FIND("B",#REF!)-FIND("A",#REF!)-1),RIGHT(#REF!,1)),"")</f>
      </c>
      <c r="AA252" s="149">
        <f>TEXT(_xlfn.IFERROR(IF(#REF!=1,MID(#REF!,FIND("B",#REF!)+1,FIND("C",#REF!)-FIND("B",#REF!)-1),RIGHT(#REF!,LEN(#REF!)-FIND("B",#REF!))),""),"00")</f>
      </c>
      <c r="AB252" s="149">
        <f>TEXT(_xlfn.IFERROR(IF(#REF!=1,MID(#REF!,FIND("C",#REF!)+1,FIND("D",#REF!)-FIND("C",#REF!)-1),RIGHT(#REF!,LEN(#REF!)-FIND("C",#REF!))),""),"00")</f>
      </c>
      <c r="AC252" s="149">
        <f>TEXT(_xlfn.IFERROR(RIGHT(#REF!,LEN(#REF!)-FIND("D",#REF!)),""),"00")</f>
      </c>
    </row>
    <row r="253" spans="1:29" ht="56.25">
      <c r="A253" s="141" t="s">
        <v>651</v>
      </c>
      <c r="B253" s="141" t="s">
        <v>1281</v>
      </c>
      <c r="C253" s="125" t="s">
        <v>426</v>
      </c>
      <c r="D253" s="125" t="s">
        <v>62</v>
      </c>
      <c r="E253" s="141" t="s">
        <v>417</v>
      </c>
      <c r="F253" s="125" t="s">
        <v>242</v>
      </c>
      <c r="G253" s="125" t="s">
        <v>420</v>
      </c>
      <c r="H253" s="141" t="s">
        <v>13</v>
      </c>
      <c r="I253" s="141"/>
      <c r="J253" s="141"/>
      <c r="K253" s="141" t="s">
        <v>826</v>
      </c>
      <c r="L253" s="125" t="s">
        <v>820</v>
      </c>
      <c r="M253" s="155">
        <v>630</v>
      </c>
      <c r="N253" s="141" t="s">
        <v>821</v>
      </c>
      <c r="O253" s="125" t="s">
        <v>822</v>
      </c>
      <c r="P253" s="156" t="s">
        <v>1422</v>
      </c>
      <c r="Q253" s="141" t="s">
        <v>823</v>
      </c>
      <c r="R253" s="125" t="s">
        <v>825</v>
      </c>
      <c r="S253" s="157">
        <v>36</v>
      </c>
      <c r="T253" s="141" t="s">
        <v>1756</v>
      </c>
      <c r="U253" s="125" t="s">
        <v>1757</v>
      </c>
      <c r="V253" s="141">
        <v>1996</v>
      </c>
      <c r="W253" s="141"/>
      <c r="X253" s="125"/>
      <c r="Y253" s="141"/>
      <c r="Z253" s="149">
        <f>_xlfn.IFERROR(IF(#REF!=1,MID(#REF!,FIND("A",#REF!)+1,FIND("B",#REF!)-FIND("A",#REF!)-1),RIGHT(#REF!,1)),"")</f>
      </c>
      <c r="AA253" s="149">
        <f>TEXT(_xlfn.IFERROR(IF(#REF!=1,MID(#REF!,FIND("B",#REF!)+1,FIND("C",#REF!)-FIND("B",#REF!)-1),RIGHT(#REF!,LEN(#REF!)-FIND("B",#REF!))),""),"00")</f>
      </c>
      <c r="AB253" s="149">
        <f>TEXT(_xlfn.IFERROR(IF(#REF!=1,MID(#REF!,FIND("C",#REF!)+1,FIND("D",#REF!)-FIND("C",#REF!)-1),RIGHT(#REF!,LEN(#REF!)-FIND("C",#REF!))),""),"00")</f>
      </c>
      <c r="AC253" s="149">
        <f>TEXT(_xlfn.IFERROR(RIGHT(#REF!,LEN(#REF!)-FIND("D",#REF!)),""),"00")</f>
      </c>
    </row>
    <row r="254" spans="1:29" ht="22.5">
      <c r="A254" s="141" t="s">
        <v>427</v>
      </c>
      <c r="B254" s="141"/>
      <c r="C254" s="125" t="s">
        <v>652</v>
      </c>
      <c r="D254" s="125"/>
      <c r="E254" s="141"/>
      <c r="F254" s="125"/>
      <c r="G254" s="125"/>
      <c r="H254" s="141"/>
      <c r="I254" s="141"/>
      <c r="J254" s="141"/>
      <c r="K254" s="141"/>
      <c r="L254" s="125"/>
      <c r="M254" s="141"/>
      <c r="N254" s="141"/>
      <c r="O254" s="125"/>
      <c r="P254" s="141"/>
      <c r="Q254" s="141"/>
      <c r="R254" s="125"/>
      <c r="S254" s="141"/>
      <c r="T254" s="141"/>
      <c r="U254" s="125"/>
      <c r="V254" s="141"/>
      <c r="W254" s="141"/>
      <c r="X254" s="125"/>
      <c r="Y254" s="141"/>
      <c r="Z254" s="149">
        <f>_xlfn.IFERROR(IF(#REF!=1,MID(#REF!,FIND("A",#REF!)+1,FIND("B",#REF!)-FIND("A",#REF!)-1),RIGHT(#REF!,1)),"")</f>
      </c>
      <c r="AA254" s="149">
        <f>TEXT(_xlfn.IFERROR(IF(#REF!=1,MID(#REF!,FIND("B",#REF!)+1,FIND("C",#REF!)-FIND("B",#REF!)-1),RIGHT(#REF!,LEN(#REF!)-FIND("B",#REF!))),""),"00")</f>
      </c>
      <c r="AB254" s="149">
        <f>TEXT(_xlfn.IFERROR(IF(#REF!=1,MID(#REF!,FIND("C",#REF!)+1,FIND("D",#REF!)-FIND("C",#REF!)-1),RIGHT(#REF!,LEN(#REF!)-FIND("C",#REF!))),""),"00")</f>
      </c>
      <c r="AC254" s="149">
        <f>TEXT(_xlfn.IFERROR(RIGHT(#REF!,LEN(#REF!)-FIND("D",#REF!)),""),"00")</f>
      </c>
    </row>
    <row r="255" spans="1:29" ht="45">
      <c r="A255" s="141" t="s">
        <v>429</v>
      </c>
      <c r="B255" s="141" t="s">
        <v>1282</v>
      </c>
      <c r="C255" s="125" t="s">
        <v>430</v>
      </c>
      <c r="D255" s="125" t="s">
        <v>58</v>
      </c>
      <c r="E255" s="141" t="s">
        <v>431</v>
      </c>
      <c r="F255" s="125" t="s">
        <v>614</v>
      </c>
      <c r="G255" s="125" t="s">
        <v>432</v>
      </c>
      <c r="H255" s="141" t="s">
        <v>13</v>
      </c>
      <c r="I255" s="141"/>
      <c r="J255" s="141"/>
      <c r="K255" s="141" t="s">
        <v>827</v>
      </c>
      <c r="L255" s="125" t="s">
        <v>828</v>
      </c>
      <c r="M255" s="141">
        <v>1</v>
      </c>
      <c r="N255" s="141" t="s">
        <v>829</v>
      </c>
      <c r="O255" s="125" t="s">
        <v>830</v>
      </c>
      <c r="P255" s="141">
        <v>50</v>
      </c>
      <c r="Q255" s="141" t="s">
        <v>831</v>
      </c>
      <c r="R255" s="125" t="s">
        <v>832</v>
      </c>
      <c r="S255" s="141">
        <v>20</v>
      </c>
      <c r="T255" s="141"/>
      <c r="U255" s="125"/>
      <c r="V255" s="141"/>
      <c r="W255" s="141"/>
      <c r="X255" s="125"/>
      <c r="Y255" s="141"/>
      <c r="Z255" s="149">
        <f>_xlfn.IFERROR(IF(#REF!=1,MID(#REF!,FIND("A",#REF!)+1,FIND("B",#REF!)-FIND("A",#REF!)-1),RIGHT(#REF!,1)),"")</f>
      </c>
      <c r="AA255" s="149">
        <f>TEXT(_xlfn.IFERROR(IF(#REF!=1,MID(#REF!,FIND("B",#REF!)+1,FIND("C",#REF!)-FIND("B",#REF!)-1),RIGHT(#REF!,LEN(#REF!)-FIND("B",#REF!))),""),"00")</f>
      </c>
      <c r="AB255" s="149">
        <f>TEXT(_xlfn.IFERROR(IF(#REF!=1,MID(#REF!,FIND("C",#REF!)+1,FIND("D",#REF!)-FIND("C",#REF!)-1),RIGHT(#REF!,LEN(#REF!)-FIND("C",#REF!))),""),"00")</f>
      </c>
      <c r="AC255" s="149">
        <f>TEXT(_xlfn.IFERROR(RIGHT(#REF!,LEN(#REF!)-FIND("D",#REF!)),""),"00")</f>
      </c>
    </row>
    <row r="256" spans="1:29" ht="45">
      <c r="A256" s="141" t="s">
        <v>433</v>
      </c>
      <c r="B256" s="141" t="s">
        <v>1283</v>
      </c>
      <c r="C256" s="125" t="s">
        <v>434</v>
      </c>
      <c r="D256" s="125" t="s">
        <v>9</v>
      </c>
      <c r="E256" s="141" t="s">
        <v>431</v>
      </c>
      <c r="F256" s="125" t="s">
        <v>608</v>
      </c>
      <c r="G256" s="125" t="s">
        <v>432</v>
      </c>
      <c r="H256" s="141" t="s">
        <v>13</v>
      </c>
      <c r="I256" s="141"/>
      <c r="J256" s="141"/>
      <c r="K256" s="141" t="s">
        <v>827</v>
      </c>
      <c r="L256" s="125" t="s">
        <v>828</v>
      </c>
      <c r="M256" s="141">
        <v>1</v>
      </c>
      <c r="N256" s="141" t="s">
        <v>829</v>
      </c>
      <c r="O256" s="125" t="s">
        <v>830</v>
      </c>
      <c r="P256" s="141">
        <v>16</v>
      </c>
      <c r="Q256" s="141" t="s">
        <v>831</v>
      </c>
      <c r="R256" s="125" t="s">
        <v>832</v>
      </c>
      <c r="S256" s="141">
        <v>6</v>
      </c>
      <c r="T256" s="141"/>
      <c r="U256" s="125"/>
      <c r="V256" s="141"/>
      <c r="W256" s="141"/>
      <c r="X256" s="125"/>
      <c r="Y256" s="141"/>
      <c r="Z256" s="149">
        <f>_xlfn.IFERROR(IF(#REF!=1,MID(#REF!,FIND("A",#REF!)+1,FIND("B",#REF!)-FIND("A",#REF!)-1),RIGHT(#REF!,1)),"")</f>
      </c>
      <c r="AA256" s="149">
        <f>TEXT(_xlfn.IFERROR(IF(#REF!=1,MID(#REF!,FIND("B",#REF!)+1,FIND("C",#REF!)-FIND("B",#REF!)-1),RIGHT(#REF!,LEN(#REF!)-FIND("B",#REF!))),""),"00")</f>
      </c>
      <c r="AB256" s="149">
        <f>TEXT(_xlfn.IFERROR(IF(#REF!=1,MID(#REF!,FIND("C",#REF!)+1,FIND("D",#REF!)-FIND("C",#REF!)-1),RIGHT(#REF!,LEN(#REF!)-FIND("C",#REF!))),""),"00")</f>
      </c>
      <c r="AC256" s="149">
        <f>TEXT(_xlfn.IFERROR(RIGHT(#REF!,LEN(#REF!)-FIND("D",#REF!)),""),"00")</f>
      </c>
    </row>
    <row r="257" spans="1:29" ht="45">
      <c r="A257" s="141" t="s">
        <v>435</v>
      </c>
      <c r="B257" s="141" t="s">
        <v>1284</v>
      </c>
      <c r="C257" s="125" t="s">
        <v>436</v>
      </c>
      <c r="D257" s="125" t="s">
        <v>46</v>
      </c>
      <c r="E257" s="141" t="s">
        <v>431</v>
      </c>
      <c r="F257" s="125" t="s">
        <v>179</v>
      </c>
      <c r="G257" s="125" t="s">
        <v>432</v>
      </c>
      <c r="H257" s="141" t="s">
        <v>13</v>
      </c>
      <c r="I257" s="141"/>
      <c r="J257" s="141"/>
      <c r="K257" s="141" t="s">
        <v>827</v>
      </c>
      <c r="L257" s="125" t="s">
        <v>828</v>
      </c>
      <c r="M257" s="141">
        <v>1</v>
      </c>
      <c r="N257" s="141" t="s">
        <v>829</v>
      </c>
      <c r="O257" s="125" t="s">
        <v>830</v>
      </c>
      <c r="P257" s="141">
        <v>78</v>
      </c>
      <c r="Q257" s="141" t="s">
        <v>831</v>
      </c>
      <c r="R257" s="125" t="s">
        <v>832</v>
      </c>
      <c r="S257" s="141">
        <v>53</v>
      </c>
      <c r="T257" s="141"/>
      <c r="U257" s="125"/>
      <c r="V257" s="141"/>
      <c r="W257" s="141"/>
      <c r="X257" s="125"/>
      <c r="Y257" s="141"/>
      <c r="Z257" s="149">
        <f>_xlfn.IFERROR(IF(#REF!=1,MID(#REF!,FIND("A",#REF!)+1,FIND("B",#REF!)-FIND("A",#REF!)-1),RIGHT(#REF!,1)),"")</f>
      </c>
      <c r="AA257" s="149">
        <f>TEXT(_xlfn.IFERROR(IF(#REF!=1,MID(#REF!,FIND("B",#REF!)+1,FIND("C",#REF!)-FIND("B",#REF!)-1),RIGHT(#REF!,LEN(#REF!)-FIND("B",#REF!))),""),"00")</f>
      </c>
      <c r="AB257" s="149">
        <f>TEXT(_xlfn.IFERROR(IF(#REF!=1,MID(#REF!,FIND("C",#REF!)+1,FIND("D",#REF!)-FIND("C",#REF!)-1),RIGHT(#REF!,LEN(#REF!)-FIND("C",#REF!))),""),"00")</f>
      </c>
      <c r="AC257" s="149">
        <f>TEXT(_xlfn.IFERROR(RIGHT(#REF!,LEN(#REF!)-FIND("D",#REF!)),""),"00")</f>
      </c>
    </row>
    <row r="258" spans="1:29" ht="56.25">
      <c r="A258" s="141" t="s">
        <v>437</v>
      </c>
      <c r="B258" s="141" t="s">
        <v>1285</v>
      </c>
      <c r="C258" s="125" t="s">
        <v>438</v>
      </c>
      <c r="D258" s="125" t="s">
        <v>40</v>
      </c>
      <c r="E258" s="141" t="s">
        <v>431</v>
      </c>
      <c r="F258" s="125" t="s">
        <v>611</v>
      </c>
      <c r="G258" s="125" t="s">
        <v>432</v>
      </c>
      <c r="H258" s="141" t="s">
        <v>13</v>
      </c>
      <c r="I258" s="141"/>
      <c r="J258" s="141"/>
      <c r="K258" s="141" t="s">
        <v>827</v>
      </c>
      <c r="L258" s="125" t="s">
        <v>828</v>
      </c>
      <c r="M258" s="141">
        <v>1</v>
      </c>
      <c r="N258" s="141" t="s">
        <v>829</v>
      </c>
      <c r="O258" s="125" t="s">
        <v>830</v>
      </c>
      <c r="P258" s="157">
        <v>42</v>
      </c>
      <c r="Q258" s="141" t="s">
        <v>831</v>
      </c>
      <c r="R258" s="125" t="s">
        <v>832</v>
      </c>
      <c r="S258" s="157">
        <v>26</v>
      </c>
      <c r="T258" s="141"/>
      <c r="U258" s="125"/>
      <c r="V258" s="141"/>
      <c r="W258" s="141"/>
      <c r="X258" s="125"/>
      <c r="Y258" s="141"/>
      <c r="Z258" s="149">
        <f>_xlfn.IFERROR(IF(#REF!=1,MID(#REF!,FIND("A",#REF!)+1,FIND("B",#REF!)-FIND("A",#REF!)-1),RIGHT(#REF!,1)),"")</f>
      </c>
      <c r="AA258" s="149">
        <f>TEXT(_xlfn.IFERROR(IF(#REF!=1,MID(#REF!,FIND("B",#REF!)+1,FIND("C",#REF!)-FIND("B",#REF!)-1),RIGHT(#REF!,LEN(#REF!)-FIND("B",#REF!))),""),"00")</f>
      </c>
      <c r="AB258" s="149">
        <f>TEXT(_xlfn.IFERROR(IF(#REF!=1,MID(#REF!,FIND("C",#REF!)+1,FIND("D",#REF!)-FIND("C",#REF!)-1),RIGHT(#REF!,LEN(#REF!)-FIND("C",#REF!))),""),"00")</f>
      </c>
      <c r="AC258" s="149">
        <f>TEXT(_xlfn.IFERROR(RIGHT(#REF!,LEN(#REF!)-FIND("D",#REF!)),""),"00")</f>
      </c>
    </row>
    <row r="259" spans="1:29" ht="56.25">
      <c r="A259" s="141" t="s">
        <v>439</v>
      </c>
      <c r="B259" s="141" t="s">
        <v>1286</v>
      </c>
      <c r="C259" s="125" t="s">
        <v>440</v>
      </c>
      <c r="D259" s="125" t="s">
        <v>441</v>
      </c>
      <c r="E259" s="141" t="s">
        <v>431</v>
      </c>
      <c r="F259" s="125" t="s">
        <v>242</v>
      </c>
      <c r="G259" s="125" t="s">
        <v>432</v>
      </c>
      <c r="H259" s="141" t="s">
        <v>13</v>
      </c>
      <c r="I259" s="141" t="s">
        <v>14</v>
      </c>
      <c r="J259" s="141"/>
      <c r="K259" s="141" t="s">
        <v>827</v>
      </c>
      <c r="L259" s="125" t="s">
        <v>828</v>
      </c>
      <c r="M259" s="141">
        <v>1</v>
      </c>
      <c r="N259" s="141" t="s">
        <v>829</v>
      </c>
      <c r="O259" s="125" t="s">
        <v>830</v>
      </c>
      <c r="P259" s="157">
        <v>230</v>
      </c>
      <c r="Q259" s="141" t="s">
        <v>831</v>
      </c>
      <c r="R259" s="125" t="s">
        <v>832</v>
      </c>
      <c r="S259" s="157">
        <v>76</v>
      </c>
      <c r="T259" s="141"/>
      <c r="U259" s="125"/>
      <c r="V259" s="141"/>
      <c r="W259" s="141"/>
      <c r="X259" s="125"/>
      <c r="Y259" s="141"/>
      <c r="Z259" s="149">
        <f>_xlfn.IFERROR(IF(#REF!=1,MID(#REF!,FIND("A",#REF!)+1,FIND("B",#REF!)-FIND("A",#REF!)-1),RIGHT(#REF!,1)),"")</f>
      </c>
      <c r="AA259" s="149">
        <f>TEXT(_xlfn.IFERROR(IF(#REF!=1,MID(#REF!,FIND("B",#REF!)+1,FIND("C",#REF!)-FIND("B",#REF!)-1),RIGHT(#REF!,LEN(#REF!)-FIND("B",#REF!))),""),"00")</f>
      </c>
      <c r="AB259" s="149">
        <f>TEXT(_xlfn.IFERROR(IF(#REF!=1,MID(#REF!,FIND("C",#REF!)+1,FIND("D",#REF!)-FIND("C",#REF!)-1),RIGHT(#REF!,LEN(#REF!)-FIND("C",#REF!))),""),"00")</f>
      </c>
      <c r="AC259" s="149">
        <f>TEXT(_xlfn.IFERROR(RIGHT(#REF!,LEN(#REF!)-FIND("D",#REF!)),""),"00")</f>
      </c>
    </row>
    <row r="260" spans="1:29" ht="45">
      <c r="A260" s="141" t="s">
        <v>442</v>
      </c>
      <c r="B260" s="141" t="s">
        <v>1287</v>
      </c>
      <c r="C260" s="125" t="s">
        <v>443</v>
      </c>
      <c r="D260" s="125" t="s">
        <v>444</v>
      </c>
      <c r="E260" s="141" t="s">
        <v>431</v>
      </c>
      <c r="F260" s="125" t="s">
        <v>242</v>
      </c>
      <c r="G260" s="125" t="s">
        <v>432</v>
      </c>
      <c r="H260" s="141" t="s">
        <v>13</v>
      </c>
      <c r="I260" s="141" t="s">
        <v>14</v>
      </c>
      <c r="J260" s="141"/>
      <c r="K260" s="141" t="s">
        <v>827</v>
      </c>
      <c r="L260" s="125" t="s">
        <v>828</v>
      </c>
      <c r="M260" s="141">
        <v>1</v>
      </c>
      <c r="N260" s="141" t="s">
        <v>829</v>
      </c>
      <c r="O260" s="125" t="s">
        <v>830</v>
      </c>
      <c r="P260" s="141">
        <v>3500</v>
      </c>
      <c r="Q260" s="141" t="s">
        <v>831</v>
      </c>
      <c r="R260" s="125" t="s">
        <v>832</v>
      </c>
      <c r="S260" s="157" t="s">
        <v>834</v>
      </c>
      <c r="T260" s="141"/>
      <c r="U260" s="125"/>
      <c r="V260" s="141"/>
      <c r="W260" s="141"/>
      <c r="X260" s="125"/>
      <c r="Y260" s="141"/>
      <c r="Z260" s="149">
        <f>_xlfn.IFERROR(IF(#REF!=1,MID(#REF!,FIND("A",#REF!)+1,FIND("B",#REF!)-FIND("A",#REF!)-1),RIGHT(#REF!,1)),"")</f>
      </c>
      <c r="AA260" s="149">
        <f>TEXT(_xlfn.IFERROR(IF(#REF!=1,MID(#REF!,FIND("B",#REF!)+1,FIND("C",#REF!)-FIND("B",#REF!)-1),RIGHT(#REF!,LEN(#REF!)-FIND("B",#REF!))),""),"00")</f>
      </c>
      <c r="AB260" s="149">
        <f>TEXT(_xlfn.IFERROR(IF(#REF!=1,MID(#REF!,FIND("C",#REF!)+1,FIND("D",#REF!)-FIND("C",#REF!)-1),RIGHT(#REF!,LEN(#REF!)-FIND("C",#REF!))),""),"00")</f>
      </c>
      <c r="AC260" s="149">
        <f>TEXT(_xlfn.IFERROR(RIGHT(#REF!,LEN(#REF!)-FIND("D",#REF!)),""),"00")</f>
      </c>
    </row>
    <row r="261" spans="1:29" ht="45">
      <c r="A261" s="141" t="s">
        <v>445</v>
      </c>
      <c r="B261" s="141" t="s">
        <v>1288</v>
      </c>
      <c r="C261" s="125" t="s">
        <v>446</v>
      </c>
      <c r="D261" s="125" t="s">
        <v>50</v>
      </c>
      <c r="E261" s="141" t="s">
        <v>431</v>
      </c>
      <c r="F261" s="125" t="s">
        <v>612</v>
      </c>
      <c r="G261" s="125" t="s">
        <v>432</v>
      </c>
      <c r="H261" s="141" t="s">
        <v>13</v>
      </c>
      <c r="I261" s="141"/>
      <c r="J261" s="141"/>
      <c r="K261" s="141" t="s">
        <v>827</v>
      </c>
      <c r="L261" s="125" t="s">
        <v>828</v>
      </c>
      <c r="M261" s="141">
        <v>1</v>
      </c>
      <c r="N261" s="141" t="s">
        <v>829</v>
      </c>
      <c r="O261" s="125" t="s">
        <v>830</v>
      </c>
      <c r="P261" s="141">
        <v>40</v>
      </c>
      <c r="Q261" s="141" t="s">
        <v>831</v>
      </c>
      <c r="R261" s="125" t="s">
        <v>832</v>
      </c>
      <c r="S261" s="141">
        <v>20</v>
      </c>
      <c r="T261" s="141"/>
      <c r="U261" s="125"/>
      <c r="V261" s="141"/>
      <c r="W261" s="141"/>
      <c r="X261" s="125"/>
      <c r="Y261" s="141"/>
      <c r="Z261" s="149">
        <f>_xlfn.IFERROR(IF(#REF!=1,MID(#REF!,FIND("A",#REF!)+1,FIND("B",#REF!)-FIND("A",#REF!)-1),RIGHT(#REF!,1)),"")</f>
      </c>
      <c r="AA261" s="149">
        <f>TEXT(_xlfn.IFERROR(IF(#REF!=1,MID(#REF!,FIND("B",#REF!)+1,FIND("C",#REF!)-FIND("B",#REF!)-1),RIGHT(#REF!,LEN(#REF!)-FIND("B",#REF!))),""),"00")</f>
      </c>
      <c r="AB261" s="149">
        <f>TEXT(_xlfn.IFERROR(IF(#REF!=1,MID(#REF!,FIND("C",#REF!)+1,FIND("D",#REF!)-FIND("C",#REF!)-1),RIGHT(#REF!,LEN(#REF!)-FIND("C",#REF!))),""),"00")</f>
      </c>
      <c r="AC261" s="149">
        <f>TEXT(_xlfn.IFERROR(RIGHT(#REF!,LEN(#REF!)-FIND("D",#REF!)),""),"00")</f>
      </c>
    </row>
    <row r="262" spans="1:29" ht="45">
      <c r="A262" s="141" t="s">
        <v>447</v>
      </c>
      <c r="B262" s="141" t="s">
        <v>1289</v>
      </c>
      <c r="C262" s="125" t="s">
        <v>448</v>
      </c>
      <c r="D262" s="125" t="s">
        <v>21</v>
      </c>
      <c r="E262" s="141" t="s">
        <v>431</v>
      </c>
      <c r="F262" s="125" t="s">
        <v>234</v>
      </c>
      <c r="G262" s="125" t="s">
        <v>432</v>
      </c>
      <c r="H262" s="141" t="s">
        <v>13</v>
      </c>
      <c r="I262" s="141"/>
      <c r="J262" s="141"/>
      <c r="K262" s="141" t="s">
        <v>827</v>
      </c>
      <c r="L262" s="125" t="s">
        <v>828</v>
      </c>
      <c r="M262" s="141">
        <v>1</v>
      </c>
      <c r="N262" s="141" t="s">
        <v>829</v>
      </c>
      <c r="O262" s="125" t="s">
        <v>830</v>
      </c>
      <c r="P262" s="141">
        <v>41</v>
      </c>
      <c r="Q262" s="141" t="s">
        <v>831</v>
      </c>
      <c r="R262" s="125" t="s">
        <v>832</v>
      </c>
      <c r="S262" s="141">
        <v>28</v>
      </c>
      <c r="T262" s="141"/>
      <c r="U262" s="125"/>
      <c r="V262" s="141"/>
      <c r="W262" s="141"/>
      <c r="X262" s="125"/>
      <c r="Y262" s="141"/>
      <c r="Z262" s="149">
        <f>_xlfn.IFERROR(IF(#REF!=1,MID(#REF!,FIND("A",#REF!)+1,FIND("B",#REF!)-FIND("A",#REF!)-1),RIGHT(#REF!,1)),"")</f>
      </c>
      <c r="AA262" s="149">
        <f>TEXT(_xlfn.IFERROR(IF(#REF!=1,MID(#REF!,FIND("B",#REF!)+1,FIND("C",#REF!)-FIND("B",#REF!)-1),RIGHT(#REF!,LEN(#REF!)-FIND("B",#REF!))),""),"00")</f>
      </c>
      <c r="AB262" s="149">
        <f>TEXT(_xlfn.IFERROR(IF(#REF!=1,MID(#REF!,FIND("C",#REF!)+1,FIND("D",#REF!)-FIND("C",#REF!)-1),RIGHT(#REF!,LEN(#REF!)-FIND("C",#REF!))),""),"00")</f>
      </c>
      <c r="AC262" s="149">
        <f>TEXT(_xlfn.IFERROR(RIGHT(#REF!,LEN(#REF!)-FIND("D",#REF!)),""),"00")</f>
      </c>
    </row>
    <row r="263" spans="1:29" ht="45">
      <c r="A263" s="141" t="s">
        <v>449</v>
      </c>
      <c r="B263" s="141" t="s">
        <v>1290</v>
      </c>
      <c r="C263" s="125" t="s">
        <v>450</v>
      </c>
      <c r="D263" s="125" t="s">
        <v>36</v>
      </c>
      <c r="E263" s="141" t="s">
        <v>431</v>
      </c>
      <c r="F263" s="125" t="s">
        <v>610</v>
      </c>
      <c r="G263" s="125" t="s">
        <v>432</v>
      </c>
      <c r="H263" s="141" t="s">
        <v>13</v>
      </c>
      <c r="I263" s="141"/>
      <c r="J263" s="141"/>
      <c r="K263" s="141" t="s">
        <v>827</v>
      </c>
      <c r="L263" s="125" t="s">
        <v>828</v>
      </c>
      <c r="M263" s="141">
        <v>1</v>
      </c>
      <c r="N263" s="141" t="s">
        <v>829</v>
      </c>
      <c r="O263" s="125" t="s">
        <v>830</v>
      </c>
      <c r="P263" s="141">
        <v>44</v>
      </c>
      <c r="Q263" s="141" t="s">
        <v>831</v>
      </c>
      <c r="R263" s="125" t="s">
        <v>832</v>
      </c>
      <c r="S263" s="141">
        <v>20</v>
      </c>
      <c r="T263" s="141"/>
      <c r="U263" s="125"/>
      <c r="V263" s="141"/>
      <c r="W263" s="141"/>
      <c r="X263" s="125"/>
      <c r="Y263" s="141"/>
      <c r="Z263" s="149">
        <f>_xlfn.IFERROR(IF(#REF!=1,MID(#REF!,FIND("A",#REF!)+1,FIND("B",#REF!)-FIND("A",#REF!)-1),RIGHT(#REF!,1)),"")</f>
      </c>
      <c r="AA263" s="149">
        <f>TEXT(_xlfn.IFERROR(IF(#REF!=1,MID(#REF!,FIND("B",#REF!)+1,FIND("C",#REF!)-FIND("B",#REF!)-1),RIGHT(#REF!,LEN(#REF!)-FIND("B",#REF!))),""),"00")</f>
      </c>
      <c r="AB263" s="149">
        <f>TEXT(_xlfn.IFERROR(IF(#REF!=1,MID(#REF!,FIND("C",#REF!)+1,FIND("D",#REF!)-FIND("C",#REF!)-1),RIGHT(#REF!,LEN(#REF!)-FIND("C",#REF!))),""),"00")</f>
      </c>
      <c r="AC263" s="149">
        <f>TEXT(_xlfn.IFERROR(RIGHT(#REF!,LEN(#REF!)-FIND("D",#REF!)),""),"00")</f>
      </c>
    </row>
    <row r="264" spans="1:29" ht="11.25">
      <c r="A264" s="141" t="s">
        <v>453</v>
      </c>
      <c r="B264" s="141"/>
      <c r="C264" s="125" t="s">
        <v>454</v>
      </c>
      <c r="D264" s="125"/>
      <c r="E264" s="141"/>
      <c r="F264" s="125"/>
      <c r="G264" s="125"/>
      <c r="H264" s="141"/>
      <c r="I264" s="141"/>
      <c r="J264" s="141"/>
      <c r="K264" s="141"/>
      <c r="L264" s="125"/>
      <c r="M264" s="141"/>
      <c r="N264" s="141"/>
      <c r="O264" s="125"/>
      <c r="P264" s="141"/>
      <c r="Q264" s="141"/>
      <c r="R264" s="125"/>
      <c r="S264" s="141"/>
      <c r="T264" s="141"/>
      <c r="U264" s="125"/>
      <c r="V264" s="141"/>
      <c r="W264" s="141"/>
      <c r="X264" s="125"/>
      <c r="Y264" s="141"/>
      <c r="Z264" s="149">
        <f>_xlfn.IFERROR(IF(#REF!=1,MID(#REF!,FIND("A",#REF!)+1,FIND("B",#REF!)-FIND("A",#REF!)-1),RIGHT(#REF!,1)),"")</f>
      </c>
      <c r="AA264" s="149">
        <f>TEXT(_xlfn.IFERROR(IF(#REF!=1,MID(#REF!,FIND("B",#REF!)+1,FIND("C",#REF!)-FIND("B",#REF!)-1),RIGHT(#REF!,LEN(#REF!)-FIND("B",#REF!))),""),"00")</f>
      </c>
      <c r="AB264" s="149">
        <f>TEXT(_xlfn.IFERROR(IF(#REF!=1,MID(#REF!,FIND("C",#REF!)+1,FIND("D",#REF!)-FIND("C",#REF!)-1),RIGHT(#REF!,LEN(#REF!)-FIND("C",#REF!))),""),"00")</f>
      </c>
      <c r="AC264" s="149">
        <f>TEXT(_xlfn.IFERROR(RIGHT(#REF!,LEN(#REF!)-FIND("D",#REF!)),""),"00")</f>
      </c>
    </row>
    <row r="265" spans="1:29" ht="59.25" customHeight="1">
      <c r="A265" s="141" t="s">
        <v>455</v>
      </c>
      <c r="B265" s="141" t="s">
        <v>1291</v>
      </c>
      <c r="C265" s="125" t="s">
        <v>456</v>
      </c>
      <c r="D265" s="125" t="s">
        <v>62</v>
      </c>
      <c r="E265" s="141" t="s">
        <v>431</v>
      </c>
      <c r="F265" s="125" t="s">
        <v>242</v>
      </c>
      <c r="G265" s="125" t="s">
        <v>457</v>
      </c>
      <c r="H265" s="141" t="s">
        <v>13</v>
      </c>
      <c r="I265" s="141"/>
      <c r="J265" s="141"/>
      <c r="K265" s="141" t="s">
        <v>835</v>
      </c>
      <c r="L265" s="125" t="s">
        <v>836</v>
      </c>
      <c r="M265" s="141">
        <v>175</v>
      </c>
      <c r="N265" s="141"/>
      <c r="O265" s="125"/>
      <c r="P265" s="141"/>
      <c r="Q265" s="141"/>
      <c r="R265" s="125"/>
      <c r="S265" s="141"/>
      <c r="T265" s="141"/>
      <c r="U265" s="125"/>
      <c r="V265" s="141"/>
      <c r="W265" s="141"/>
      <c r="X265" s="125"/>
      <c r="Y265" s="141"/>
      <c r="Z265" s="149">
        <f>_xlfn.IFERROR(IF(#REF!=1,MID(#REF!,FIND("A",#REF!)+1,FIND("B",#REF!)-FIND("A",#REF!)-1),RIGHT(#REF!,1)),"")</f>
      </c>
      <c r="AA265" s="149">
        <f>TEXT(_xlfn.IFERROR(IF(#REF!=1,MID(#REF!,FIND("B",#REF!)+1,FIND("C",#REF!)-FIND("B",#REF!)-1),RIGHT(#REF!,LEN(#REF!)-FIND("B",#REF!))),""),"00")</f>
      </c>
      <c r="AB265" s="149">
        <f>TEXT(_xlfn.IFERROR(IF(#REF!=1,MID(#REF!,FIND("C",#REF!)+1,FIND("D",#REF!)-FIND("C",#REF!)-1),RIGHT(#REF!,LEN(#REF!)-FIND("C",#REF!))),""),"00")</f>
      </c>
      <c r="AC265" s="149">
        <f>TEXT(_xlfn.IFERROR(RIGHT(#REF!,LEN(#REF!)-FIND("D",#REF!)),""),"00")</f>
      </c>
    </row>
    <row r="266" spans="1:29" ht="39.75" customHeight="1">
      <c r="A266" s="141" t="s">
        <v>458</v>
      </c>
      <c r="B266" s="141" t="s">
        <v>1292</v>
      </c>
      <c r="C266" s="125" t="s">
        <v>459</v>
      </c>
      <c r="D266" s="125" t="s">
        <v>40</v>
      </c>
      <c r="E266" s="141" t="s">
        <v>431</v>
      </c>
      <c r="F266" s="125" t="s">
        <v>611</v>
      </c>
      <c r="G266" s="125" t="s">
        <v>457</v>
      </c>
      <c r="H266" s="141" t="s">
        <v>13</v>
      </c>
      <c r="I266" s="141"/>
      <c r="J266" s="141"/>
      <c r="K266" s="141" t="s">
        <v>835</v>
      </c>
      <c r="L266" s="125" t="s">
        <v>836</v>
      </c>
      <c r="M266" s="141">
        <v>41</v>
      </c>
      <c r="N266" s="141"/>
      <c r="O266" s="125"/>
      <c r="P266" s="141"/>
      <c r="Q266" s="141"/>
      <c r="R266" s="125"/>
      <c r="S266" s="141"/>
      <c r="T266" s="141"/>
      <c r="U266" s="125"/>
      <c r="V266" s="141"/>
      <c r="W266" s="141"/>
      <c r="X266" s="125"/>
      <c r="Y266" s="141"/>
      <c r="Z266" s="149">
        <f>_xlfn.IFERROR(IF(#REF!=1,MID(#REF!,FIND("A",#REF!)+1,FIND("B",#REF!)-FIND("A",#REF!)-1),RIGHT(#REF!,1)),"")</f>
      </c>
      <c r="AA266" s="149">
        <f>TEXT(_xlfn.IFERROR(IF(#REF!=1,MID(#REF!,FIND("B",#REF!)+1,FIND("C",#REF!)-FIND("B",#REF!)-1),RIGHT(#REF!,LEN(#REF!)-FIND("B",#REF!))),""),"00")</f>
      </c>
      <c r="AB266" s="149">
        <f>TEXT(_xlfn.IFERROR(IF(#REF!=1,MID(#REF!,FIND("C",#REF!)+1,FIND("D",#REF!)-FIND("C",#REF!)-1),RIGHT(#REF!,LEN(#REF!)-FIND("C",#REF!))),""),"00")</f>
      </c>
      <c r="AC266" s="149">
        <f>TEXT(_xlfn.IFERROR(RIGHT(#REF!,LEN(#REF!)-FIND("D",#REF!)),""),"00")</f>
      </c>
    </row>
    <row r="267" spans="1:29" ht="49.5" customHeight="1">
      <c r="A267" s="141" t="s">
        <v>461</v>
      </c>
      <c r="B267" s="141" t="s">
        <v>1293</v>
      </c>
      <c r="C267" s="125" t="s">
        <v>462</v>
      </c>
      <c r="D267" s="125" t="s">
        <v>36</v>
      </c>
      <c r="E267" s="141" t="s">
        <v>431</v>
      </c>
      <c r="F267" s="125" t="s">
        <v>610</v>
      </c>
      <c r="G267" s="125" t="s">
        <v>457</v>
      </c>
      <c r="H267" s="141" t="s">
        <v>13</v>
      </c>
      <c r="I267" s="141"/>
      <c r="J267" s="141"/>
      <c r="K267" s="141" t="s">
        <v>835</v>
      </c>
      <c r="L267" s="125" t="s">
        <v>836</v>
      </c>
      <c r="M267" s="141">
        <v>50</v>
      </c>
      <c r="N267" s="141"/>
      <c r="O267" s="125"/>
      <c r="P267" s="141"/>
      <c r="Q267" s="141"/>
      <c r="R267" s="125"/>
      <c r="S267" s="141"/>
      <c r="T267" s="141"/>
      <c r="U267" s="125"/>
      <c r="V267" s="141"/>
      <c r="W267" s="141"/>
      <c r="X267" s="125"/>
      <c r="Y267" s="141"/>
      <c r="Z267" s="149">
        <f>_xlfn.IFERROR(IF(#REF!=1,MID(#REF!,FIND("A",#REF!)+1,FIND("B",#REF!)-FIND("A",#REF!)-1),RIGHT(#REF!,1)),"")</f>
      </c>
      <c r="AA267" s="149">
        <f>TEXT(_xlfn.IFERROR(IF(#REF!=1,MID(#REF!,FIND("B",#REF!)+1,FIND("C",#REF!)-FIND("B",#REF!)-1),RIGHT(#REF!,LEN(#REF!)-FIND("B",#REF!))),""),"00")</f>
      </c>
      <c r="AB267" s="149">
        <f>TEXT(_xlfn.IFERROR(IF(#REF!=1,MID(#REF!,FIND("C",#REF!)+1,FIND("D",#REF!)-FIND("C",#REF!)-1),RIGHT(#REF!,LEN(#REF!)-FIND("C",#REF!))),""),"00")</f>
      </c>
      <c r="AC267" s="149">
        <f>TEXT(_xlfn.IFERROR(RIGHT(#REF!,LEN(#REF!)-FIND("D",#REF!)),""),"00")</f>
      </c>
    </row>
    <row r="268" spans="1:29" ht="50.25" customHeight="1">
      <c r="A268" s="141" t="s">
        <v>463</v>
      </c>
      <c r="B268" s="141" t="s">
        <v>1294</v>
      </c>
      <c r="C268" s="125" t="s">
        <v>464</v>
      </c>
      <c r="D268" s="125" t="s">
        <v>21</v>
      </c>
      <c r="E268" s="141" t="s">
        <v>431</v>
      </c>
      <c r="F268" s="125" t="s">
        <v>234</v>
      </c>
      <c r="G268" s="125" t="s">
        <v>457</v>
      </c>
      <c r="H268" s="141" t="s">
        <v>13</v>
      </c>
      <c r="I268" s="141"/>
      <c r="J268" s="141"/>
      <c r="K268" s="141" t="s">
        <v>835</v>
      </c>
      <c r="L268" s="125" t="s">
        <v>836</v>
      </c>
      <c r="M268" s="141">
        <v>35</v>
      </c>
      <c r="N268" s="141"/>
      <c r="O268" s="125"/>
      <c r="P268" s="141"/>
      <c r="Q268" s="141"/>
      <c r="R268" s="125"/>
      <c r="S268" s="141"/>
      <c r="T268" s="141"/>
      <c r="U268" s="125"/>
      <c r="V268" s="141"/>
      <c r="W268" s="141"/>
      <c r="X268" s="125"/>
      <c r="Y268" s="141"/>
      <c r="Z268" s="149">
        <f>_xlfn.IFERROR(IF(#REF!=1,MID(#REF!,FIND("A",#REF!)+1,FIND("B",#REF!)-FIND("A",#REF!)-1),RIGHT(#REF!,1)),"")</f>
      </c>
      <c r="AA268" s="149">
        <f>TEXT(_xlfn.IFERROR(IF(#REF!=1,MID(#REF!,FIND("B",#REF!)+1,FIND("C",#REF!)-FIND("B",#REF!)-1),RIGHT(#REF!,LEN(#REF!)-FIND("B",#REF!))),""),"00")</f>
      </c>
      <c r="AB268" s="149">
        <f>TEXT(_xlfn.IFERROR(IF(#REF!=1,MID(#REF!,FIND("C",#REF!)+1,FIND("D",#REF!)-FIND("C",#REF!)-1),RIGHT(#REF!,LEN(#REF!)-FIND("C",#REF!))),""),"00")</f>
      </c>
      <c r="AC268" s="149">
        <f>TEXT(_xlfn.IFERROR(RIGHT(#REF!,LEN(#REF!)-FIND("D",#REF!)),""),"00")</f>
      </c>
    </row>
    <row r="269" spans="1:29" ht="48" customHeight="1">
      <c r="A269" s="141" t="s">
        <v>465</v>
      </c>
      <c r="B269" s="141" t="s">
        <v>1295</v>
      </c>
      <c r="C269" s="125" t="s">
        <v>466</v>
      </c>
      <c r="D269" s="125" t="s">
        <v>46</v>
      </c>
      <c r="E269" s="141" t="s">
        <v>431</v>
      </c>
      <c r="F269" s="125" t="s">
        <v>179</v>
      </c>
      <c r="G269" s="125" t="s">
        <v>457</v>
      </c>
      <c r="H269" s="141" t="s">
        <v>13</v>
      </c>
      <c r="I269" s="141"/>
      <c r="J269" s="141"/>
      <c r="K269" s="141" t="s">
        <v>835</v>
      </c>
      <c r="L269" s="125" t="s">
        <v>836</v>
      </c>
      <c r="M269" s="141">
        <v>2.3</v>
      </c>
      <c r="N269" s="141"/>
      <c r="O269" s="125"/>
      <c r="P269" s="141"/>
      <c r="Q269" s="141"/>
      <c r="R269" s="125"/>
      <c r="S269" s="141"/>
      <c r="T269" s="141"/>
      <c r="U269" s="125"/>
      <c r="V269" s="141"/>
      <c r="W269" s="141"/>
      <c r="X269" s="125"/>
      <c r="Y269" s="141"/>
      <c r="Z269" s="149">
        <f>_xlfn.IFERROR(IF(#REF!=1,MID(#REF!,FIND("A",#REF!)+1,FIND("B",#REF!)-FIND("A",#REF!)-1),RIGHT(#REF!,1)),"")</f>
      </c>
      <c r="AA269" s="149">
        <f>TEXT(_xlfn.IFERROR(IF(#REF!=1,MID(#REF!,FIND("B",#REF!)+1,FIND("C",#REF!)-FIND("B",#REF!)-1),RIGHT(#REF!,LEN(#REF!)-FIND("B",#REF!))),""),"00")</f>
      </c>
      <c r="AB269" s="149">
        <f>TEXT(_xlfn.IFERROR(IF(#REF!=1,MID(#REF!,FIND("C",#REF!)+1,FIND("D",#REF!)-FIND("C",#REF!)-1),RIGHT(#REF!,LEN(#REF!)-FIND("C",#REF!))),""),"00")</f>
      </c>
      <c r="AC269" s="149">
        <f>TEXT(_xlfn.IFERROR(RIGHT(#REF!,LEN(#REF!)-FIND("D",#REF!)),""),"00")</f>
      </c>
    </row>
    <row r="270" spans="1:29" ht="50.25" customHeight="1">
      <c r="A270" s="141" t="s">
        <v>467</v>
      </c>
      <c r="B270" s="141" t="s">
        <v>1296</v>
      </c>
      <c r="C270" s="125" t="s">
        <v>468</v>
      </c>
      <c r="D270" s="125" t="s">
        <v>50</v>
      </c>
      <c r="E270" s="141" t="s">
        <v>431</v>
      </c>
      <c r="F270" s="125" t="s">
        <v>612</v>
      </c>
      <c r="G270" s="125" t="s">
        <v>457</v>
      </c>
      <c r="H270" s="141" t="s">
        <v>13</v>
      </c>
      <c r="I270" s="141"/>
      <c r="J270" s="141"/>
      <c r="K270" s="141" t="s">
        <v>835</v>
      </c>
      <c r="L270" s="125" t="s">
        <v>836</v>
      </c>
      <c r="M270" s="141">
        <v>25</v>
      </c>
      <c r="N270" s="141"/>
      <c r="O270" s="125"/>
      <c r="P270" s="141"/>
      <c r="Q270" s="141"/>
      <c r="R270" s="125"/>
      <c r="S270" s="141"/>
      <c r="T270" s="141"/>
      <c r="U270" s="125"/>
      <c r="V270" s="141"/>
      <c r="W270" s="141"/>
      <c r="X270" s="125"/>
      <c r="Y270" s="141"/>
      <c r="Z270" s="149">
        <f>_xlfn.IFERROR(IF(#REF!=1,MID(#REF!,FIND("A",#REF!)+1,FIND("B",#REF!)-FIND("A",#REF!)-1),RIGHT(#REF!,1)),"")</f>
      </c>
      <c r="AA270" s="149">
        <f>TEXT(_xlfn.IFERROR(IF(#REF!=1,MID(#REF!,FIND("B",#REF!)+1,FIND("C",#REF!)-FIND("B",#REF!)-1),RIGHT(#REF!,LEN(#REF!)-FIND("B",#REF!))),""),"00")</f>
      </c>
      <c r="AB270" s="149">
        <f>TEXT(_xlfn.IFERROR(IF(#REF!=1,MID(#REF!,FIND("C",#REF!)+1,FIND("D",#REF!)-FIND("C",#REF!)-1),RIGHT(#REF!,LEN(#REF!)-FIND("C",#REF!))),""),"00")</f>
      </c>
      <c r="AC270" s="149">
        <f>TEXT(_xlfn.IFERROR(RIGHT(#REF!,LEN(#REF!)-FIND("D",#REF!)),""),"00")</f>
      </c>
    </row>
    <row r="271" spans="1:29" ht="50.25" customHeight="1">
      <c r="A271" s="141" t="s">
        <v>469</v>
      </c>
      <c r="B271" s="141" t="s">
        <v>1297</v>
      </c>
      <c r="C271" s="125" t="s">
        <v>470</v>
      </c>
      <c r="D271" s="125" t="s">
        <v>9</v>
      </c>
      <c r="E271" s="141" t="s">
        <v>431</v>
      </c>
      <c r="F271" s="125" t="s">
        <v>608</v>
      </c>
      <c r="G271" s="125" t="s">
        <v>653</v>
      </c>
      <c r="H271" s="141" t="s">
        <v>13</v>
      </c>
      <c r="I271" s="141"/>
      <c r="J271" s="141"/>
      <c r="K271" s="141" t="s">
        <v>835</v>
      </c>
      <c r="L271" s="125" t="s">
        <v>836</v>
      </c>
      <c r="M271" s="141">
        <v>28</v>
      </c>
      <c r="N271" s="141"/>
      <c r="O271" s="125"/>
      <c r="P271" s="141"/>
      <c r="Q271" s="141"/>
      <c r="R271" s="125"/>
      <c r="S271" s="141"/>
      <c r="T271" s="141"/>
      <c r="U271" s="125"/>
      <c r="V271" s="141"/>
      <c r="W271" s="141"/>
      <c r="X271" s="125"/>
      <c r="Y271" s="141"/>
      <c r="Z271" s="149">
        <f>_xlfn.IFERROR(IF(#REF!=1,MID(#REF!,FIND("A",#REF!)+1,FIND("B",#REF!)-FIND("A",#REF!)-1),RIGHT(#REF!,1)),"")</f>
      </c>
      <c r="AA271" s="149">
        <f>TEXT(_xlfn.IFERROR(IF(#REF!=1,MID(#REF!,FIND("B",#REF!)+1,FIND("C",#REF!)-FIND("B",#REF!)-1),RIGHT(#REF!,LEN(#REF!)-FIND("B",#REF!))),""),"00")</f>
      </c>
      <c r="AB271" s="149">
        <f>TEXT(_xlfn.IFERROR(IF(#REF!=1,MID(#REF!,FIND("C",#REF!)+1,FIND("D",#REF!)-FIND("C",#REF!)-1),RIGHT(#REF!,LEN(#REF!)-FIND("C",#REF!))),""),"00")</f>
      </c>
      <c r="AC271" s="149">
        <f>TEXT(_xlfn.IFERROR(RIGHT(#REF!,LEN(#REF!)-FIND("D",#REF!)),""),"00")</f>
      </c>
    </row>
    <row r="272" spans="1:29" ht="49.5" customHeight="1">
      <c r="A272" s="141" t="s">
        <v>471</v>
      </c>
      <c r="B272" s="141" t="s">
        <v>1298</v>
      </c>
      <c r="C272" s="125" t="s">
        <v>472</v>
      </c>
      <c r="D272" s="125" t="s">
        <v>58</v>
      </c>
      <c r="E272" s="141" t="s">
        <v>431</v>
      </c>
      <c r="F272" s="125" t="s">
        <v>614</v>
      </c>
      <c r="G272" s="125" t="s">
        <v>457</v>
      </c>
      <c r="H272" s="141" t="s">
        <v>13</v>
      </c>
      <c r="I272" s="141"/>
      <c r="J272" s="141"/>
      <c r="K272" s="141" t="s">
        <v>835</v>
      </c>
      <c r="L272" s="125" t="s">
        <v>836</v>
      </c>
      <c r="M272" s="141">
        <v>50</v>
      </c>
      <c r="N272" s="141"/>
      <c r="O272" s="125"/>
      <c r="P272" s="141"/>
      <c r="Q272" s="141"/>
      <c r="R272" s="125"/>
      <c r="S272" s="141"/>
      <c r="T272" s="141"/>
      <c r="U272" s="125"/>
      <c r="V272" s="141"/>
      <c r="W272" s="141"/>
      <c r="X272" s="125"/>
      <c r="Y272" s="141"/>
      <c r="Z272" s="149">
        <f>_xlfn.IFERROR(IF(#REF!=1,MID(#REF!,FIND("A",#REF!)+1,FIND("B",#REF!)-FIND("A",#REF!)-1),RIGHT(#REF!,1)),"")</f>
      </c>
      <c r="AA272" s="149">
        <f>TEXT(_xlfn.IFERROR(IF(#REF!=1,MID(#REF!,FIND("B",#REF!)+1,FIND("C",#REF!)-FIND("B",#REF!)-1),RIGHT(#REF!,LEN(#REF!)-FIND("B",#REF!))),""),"00")</f>
      </c>
      <c r="AB272" s="149">
        <f>TEXT(_xlfn.IFERROR(IF(#REF!=1,MID(#REF!,FIND("C",#REF!)+1,FIND("D",#REF!)-FIND("C",#REF!)-1),RIGHT(#REF!,LEN(#REF!)-FIND("C",#REF!))),""),"00")</f>
      </c>
      <c r="AC272" s="149">
        <f>TEXT(_xlfn.IFERROR(RIGHT(#REF!,LEN(#REF!)-FIND("D",#REF!)),""),"00")</f>
      </c>
    </row>
    <row r="273" spans="1:29" ht="22.5">
      <c r="A273" s="141" t="s">
        <v>473</v>
      </c>
      <c r="B273" s="141"/>
      <c r="C273" s="125" t="s">
        <v>474</v>
      </c>
      <c r="D273" s="125"/>
      <c r="E273" s="141"/>
      <c r="F273" s="125"/>
      <c r="G273" s="125"/>
      <c r="H273" s="141"/>
      <c r="I273" s="141"/>
      <c r="J273" s="141"/>
      <c r="K273" s="141"/>
      <c r="L273" s="125"/>
      <c r="M273" s="141"/>
      <c r="N273" s="141"/>
      <c r="O273" s="125"/>
      <c r="P273" s="141"/>
      <c r="Q273" s="141"/>
      <c r="R273" s="125"/>
      <c r="S273" s="141"/>
      <c r="T273" s="141"/>
      <c r="U273" s="125"/>
      <c r="V273" s="141"/>
      <c r="W273" s="141"/>
      <c r="X273" s="125"/>
      <c r="Y273" s="141"/>
      <c r="Z273" s="149">
        <f>_xlfn.IFERROR(IF(#REF!=1,MID(#REF!,FIND("A",#REF!)+1,FIND("B",#REF!)-FIND("A",#REF!)-1),RIGHT(#REF!,1)),"")</f>
      </c>
      <c r="AA273" s="149">
        <f>TEXT(_xlfn.IFERROR(IF(#REF!=1,MID(#REF!,FIND("B",#REF!)+1,FIND("C",#REF!)-FIND("B",#REF!)-1),RIGHT(#REF!,LEN(#REF!)-FIND("B",#REF!))),""),"00")</f>
      </c>
      <c r="AB273" s="149">
        <f>TEXT(_xlfn.IFERROR(IF(#REF!=1,MID(#REF!,FIND("C",#REF!)+1,FIND("D",#REF!)-FIND("C",#REF!)-1),RIGHT(#REF!,LEN(#REF!)-FIND("C",#REF!))),""),"00")</f>
      </c>
      <c r="AC273" s="149">
        <f>TEXT(_xlfn.IFERROR(RIGHT(#REF!,LEN(#REF!)-FIND("D",#REF!)),""),"00")</f>
      </c>
    </row>
    <row r="274" spans="1:29" ht="33.75">
      <c r="A274" s="141" t="s">
        <v>475</v>
      </c>
      <c r="B274" s="141" t="s">
        <v>1299</v>
      </c>
      <c r="C274" s="125" t="s">
        <v>837</v>
      </c>
      <c r="D274" s="125" t="s">
        <v>46</v>
      </c>
      <c r="E274" s="141" t="s">
        <v>417</v>
      </c>
      <c r="F274" s="125" t="s">
        <v>179</v>
      </c>
      <c r="G274" s="125" t="s">
        <v>477</v>
      </c>
      <c r="H274" s="141" t="s">
        <v>13</v>
      </c>
      <c r="I274" s="141" t="s">
        <v>14</v>
      </c>
      <c r="J274" s="141"/>
      <c r="K274" s="141" t="s">
        <v>838</v>
      </c>
      <c r="L274" s="125" t="s">
        <v>839</v>
      </c>
      <c r="M274" s="141">
        <v>240</v>
      </c>
      <c r="N274" s="141" t="s">
        <v>840</v>
      </c>
      <c r="O274" s="125" t="s">
        <v>841</v>
      </c>
      <c r="P274" s="141">
        <v>1</v>
      </c>
      <c r="Q274" s="141"/>
      <c r="R274" s="125"/>
      <c r="S274" s="141"/>
      <c r="T274" s="141"/>
      <c r="U274" s="125"/>
      <c r="V274" s="141"/>
      <c r="W274" s="141"/>
      <c r="X274" s="125"/>
      <c r="Y274" s="141"/>
      <c r="Z274" s="149">
        <f>_xlfn.IFERROR(IF(#REF!=1,MID(#REF!,FIND("A",#REF!)+1,FIND("B",#REF!)-FIND("A",#REF!)-1),RIGHT(#REF!,1)),"")</f>
      </c>
      <c r="AA274" s="149">
        <f>TEXT(_xlfn.IFERROR(IF(#REF!=1,MID(#REF!,FIND("B",#REF!)+1,FIND("C",#REF!)-FIND("B",#REF!)-1),RIGHT(#REF!,LEN(#REF!)-FIND("B",#REF!))),""),"00")</f>
      </c>
      <c r="AB274" s="149">
        <f>TEXT(_xlfn.IFERROR(IF(#REF!=1,MID(#REF!,FIND("C",#REF!)+1,FIND("D",#REF!)-FIND("C",#REF!)-1),RIGHT(#REF!,LEN(#REF!)-FIND("C",#REF!))),""),"00")</f>
      </c>
      <c r="AC274" s="149">
        <f>TEXT(_xlfn.IFERROR(RIGHT(#REF!,LEN(#REF!)-FIND("D",#REF!)),""),"00")</f>
      </c>
    </row>
    <row r="275" spans="1:29" ht="33.75">
      <c r="A275" s="141" t="s">
        <v>478</v>
      </c>
      <c r="B275" s="141" t="s">
        <v>1300</v>
      </c>
      <c r="C275" s="125" t="s">
        <v>479</v>
      </c>
      <c r="D275" s="125" t="s">
        <v>46</v>
      </c>
      <c r="E275" s="141" t="s">
        <v>417</v>
      </c>
      <c r="F275" s="125" t="s">
        <v>179</v>
      </c>
      <c r="G275" s="125" t="s">
        <v>477</v>
      </c>
      <c r="H275" s="141" t="s">
        <v>13</v>
      </c>
      <c r="I275" s="141" t="s">
        <v>14</v>
      </c>
      <c r="J275" s="141"/>
      <c r="K275" s="141" t="s">
        <v>838</v>
      </c>
      <c r="L275" s="125" t="s">
        <v>839</v>
      </c>
      <c r="M275" s="141">
        <v>202</v>
      </c>
      <c r="N275" s="141" t="s">
        <v>840</v>
      </c>
      <c r="O275" s="125" t="s">
        <v>841</v>
      </c>
      <c r="P275" s="141">
        <v>1</v>
      </c>
      <c r="Q275" s="141"/>
      <c r="R275" s="125"/>
      <c r="S275" s="141"/>
      <c r="T275" s="141"/>
      <c r="U275" s="125"/>
      <c r="V275" s="141"/>
      <c r="W275" s="141"/>
      <c r="X275" s="125"/>
      <c r="Y275" s="141"/>
      <c r="Z275" s="149">
        <f>_xlfn.IFERROR(IF(#REF!=1,MID(#REF!,FIND("A",#REF!)+1,FIND("B",#REF!)-FIND("A",#REF!)-1),RIGHT(#REF!,1)),"")</f>
      </c>
      <c r="AA275" s="149">
        <f>TEXT(_xlfn.IFERROR(IF(#REF!=1,MID(#REF!,FIND("B",#REF!)+1,FIND("C",#REF!)-FIND("B",#REF!)-1),RIGHT(#REF!,LEN(#REF!)-FIND("B",#REF!))),""),"00")</f>
      </c>
      <c r="AB275" s="149">
        <f>TEXT(_xlfn.IFERROR(IF(#REF!=1,MID(#REF!,FIND("C",#REF!)+1,FIND("D",#REF!)-FIND("C",#REF!)-1),RIGHT(#REF!,LEN(#REF!)-FIND("C",#REF!))),""),"00")</f>
      </c>
      <c r="AC275" s="149">
        <f>TEXT(_xlfn.IFERROR(RIGHT(#REF!,LEN(#REF!)-FIND("D",#REF!)),""),"00")</f>
      </c>
    </row>
    <row r="276" spans="1:29" ht="33.75">
      <c r="A276" s="141" t="s">
        <v>480</v>
      </c>
      <c r="B276" s="141" t="s">
        <v>1301</v>
      </c>
      <c r="C276" s="125" t="s">
        <v>481</v>
      </c>
      <c r="D276" s="125" t="s">
        <v>21</v>
      </c>
      <c r="E276" s="141" t="s">
        <v>417</v>
      </c>
      <c r="F276" s="125" t="s">
        <v>654</v>
      </c>
      <c r="G276" s="125" t="s">
        <v>477</v>
      </c>
      <c r="H276" s="141" t="s">
        <v>13</v>
      </c>
      <c r="I276" s="141" t="s">
        <v>14</v>
      </c>
      <c r="J276" s="141"/>
      <c r="K276" s="141" t="s">
        <v>838</v>
      </c>
      <c r="L276" s="125" t="s">
        <v>839</v>
      </c>
      <c r="M276" s="141">
        <v>110</v>
      </c>
      <c r="N276" s="141" t="s">
        <v>840</v>
      </c>
      <c r="O276" s="125" t="s">
        <v>841</v>
      </c>
      <c r="P276" s="141">
        <v>1</v>
      </c>
      <c r="Q276" s="141"/>
      <c r="R276" s="125"/>
      <c r="S276" s="141"/>
      <c r="T276" s="141"/>
      <c r="U276" s="125"/>
      <c r="V276" s="141"/>
      <c r="W276" s="141"/>
      <c r="X276" s="125"/>
      <c r="Y276" s="141"/>
      <c r="Z276" s="149">
        <f>_xlfn.IFERROR(IF(#REF!=1,MID(#REF!,FIND("A",#REF!)+1,FIND("B",#REF!)-FIND("A",#REF!)-1),RIGHT(#REF!,1)),"")</f>
      </c>
      <c r="AA276" s="149">
        <f>TEXT(_xlfn.IFERROR(IF(#REF!=1,MID(#REF!,FIND("B",#REF!)+1,FIND("C",#REF!)-FIND("B",#REF!)-1),RIGHT(#REF!,LEN(#REF!)-FIND("B",#REF!))),""),"00")</f>
      </c>
      <c r="AB276" s="149">
        <f>TEXT(_xlfn.IFERROR(IF(#REF!=1,MID(#REF!,FIND("C",#REF!)+1,FIND("D",#REF!)-FIND("C",#REF!)-1),RIGHT(#REF!,LEN(#REF!)-FIND("C",#REF!))),""),"00")</f>
      </c>
      <c r="AC276" s="149">
        <f>TEXT(_xlfn.IFERROR(RIGHT(#REF!,LEN(#REF!)-FIND("D",#REF!)),""),"00")</f>
      </c>
    </row>
    <row r="277" spans="1:29" ht="33.75">
      <c r="A277" s="141" t="s">
        <v>482</v>
      </c>
      <c r="B277" s="141" t="s">
        <v>1302</v>
      </c>
      <c r="C277" s="125" t="s">
        <v>483</v>
      </c>
      <c r="D277" s="125" t="s">
        <v>40</v>
      </c>
      <c r="E277" s="141" t="s">
        <v>417</v>
      </c>
      <c r="F277" s="125" t="s">
        <v>611</v>
      </c>
      <c r="G277" s="125" t="s">
        <v>477</v>
      </c>
      <c r="H277" s="141" t="s">
        <v>13</v>
      </c>
      <c r="I277" s="141"/>
      <c r="J277" s="141"/>
      <c r="K277" s="141" t="s">
        <v>838</v>
      </c>
      <c r="L277" s="125" t="s">
        <v>839</v>
      </c>
      <c r="M277" s="141">
        <v>350</v>
      </c>
      <c r="N277" s="141" t="s">
        <v>840</v>
      </c>
      <c r="O277" s="125" t="s">
        <v>841</v>
      </c>
      <c r="P277" s="141">
        <v>1</v>
      </c>
      <c r="Q277" s="141"/>
      <c r="R277" s="125"/>
      <c r="S277" s="141"/>
      <c r="T277" s="141"/>
      <c r="U277" s="125"/>
      <c r="V277" s="141"/>
      <c r="W277" s="141"/>
      <c r="X277" s="125"/>
      <c r="Y277" s="141"/>
      <c r="Z277" s="149">
        <f>_xlfn.IFERROR(IF(#REF!=1,MID(#REF!,FIND("A",#REF!)+1,FIND("B",#REF!)-FIND("A",#REF!)-1),RIGHT(#REF!,1)),"")</f>
      </c>
      <c r="AA277" s="149">
        <f>TEXT(_xlfn.IFERROR(IF(#REF!=1,MID(#REF!,FIND("B",#REF!)+1,FIND("C",#REF!)-FIND("B",#REF!)-1),RIGHT(#REF!,LEN(#REF!)-FIND("B",#REF!))),""),"00")</f>
      </c>
      <c r="AB277" s="149">
        <f>TEXT(_xlfn.IFERROR(IF(#REF!=1,MID(#REF!,FIND("C",#REF!)+1,FIND("D",#REF!)-FIND("C",#REF!)-1),RIGHT(#REF!,LEN(#REF!)-FIND("C",#REF!))),""),"00")</f>
      </c>
      <c r="AC277" s="149">
        <f>TEXT(_xlfn.IFERROR(RIGHT(#REF!,LEN(#REF!)-FIND("D",#REF!)),""),"00")</f>
      </c>
    </row>
    <row r="278" spans="1:29" ht="45">
      <c r="A278" s="141" t="s">
        <v>484</v>
      </c>
      <c r="B278" s="141" t="s">
        <v>1303</v>
      </c>
      <c r="C278" s="125" t="s">
        <v>485</v>
      </c>
      <c r="D278" s="125" t="s">
        <v>62</v>
      </c>
      <c r="E278" s="141" t="s">
        <v>417</v>
      </c>
      <c r="F278" s="125" t="s">
        <v>242</v>
      </c>
      <c r="G278" s="125" t="s">
        <v>477</v>
      </c>
      <c r="H278" s="141" t="s">
        <v>13</v>
      </c>
      <c r="I278" s="141" t="s">
        <v>14</v>
      </c>
      <c r="J278" s="141"/>
      <c r="K278" s="141" t="s">
        <v>838</v>
      </c>
      <c r="L278" s="125" t="s">
        <v>839</v>
      </c>
      <c r="M278" s="141">
        <v>2252</v>
      </c>
      <c r="N278" s="141" t="s">
        <v>840</v>
      </c>
      <c r="O278" s="125" t="s">
        <v>841</v>
      </c>
      <c r="P278" s="141">
        <v>5</v>
      </c>
      <c r="Q278" s="141"/>
      <c r="R278" s="125"/>
      <c r="S278" s="141"/>
      <c r="T278" s="141"/>
      <c r="U278" s="125"/>
      <c r="V278" s="141"/>
      <c r="W278" s="141"/>
      <c r="X278" s="125"/>
      <c r="Y278" s="141"/>
      <c r="Z278" s="149">
        <f>_xlfn.IFERROR(IF(#REF!=1,MID(#REF!,FIND("A",#REF!)+1,FIND("B",#REF!)-FIND("A",#REF!)-1),RIGHT(#REF!,1)),"")</f>
      </c>
      <c r="AA278" s="149">
        <f>TEXT(_xlfn.IFERROR(IF(#REF!=1,MID(#REF!,FIND("B",#REF!)+1,FIND("C",#REF!)-FIND("B",#REF!)-1),RIGHT(#REF!,LEN(#REF!)-FIND("B",#REF!))),""),"00")</f>
      </c>
      <c r="AB278" s="149">
        <f>TEXT(_xlfn.IFERROR(IF(#REF!=1,MID(#REF!,FIND("C",#REF!)+1,FIND("D",#REF!)-FIND("C",#REF!)-1),RIGHT(#REF!,LEN(#REF!)-FIND("C",#REF!))),""),"00")</f>
      </c>
      <c r="AC278" s="149">
        <f>TEXT(_xlfn.IFERROR(RIGHT(#REF!,LEN(#REF!)-FIND("D",#REF!)),""),"00")</f>
      </c>
    </row>
    <row r="279" spans="1:29" ht="59.25" customHeight="1">
      <c r="A279" s="141" t="s">
        <v>1700</v>
      </c>
      <c r="B279" s="141" t="s">
        <v>1739</v>
      </c>
      <c r="C279" s="125" t="s">
        <v>1679</v>
      </c>
      <c r="D279" s="125" t="s">
        <v>40</v>
      </c>
      <c r="E279" s="141" t="s">
        <v>417</v>
      </c>
      <c r="F279" s="125" t="s">
        <v>41</v>
      </c>
      <c r="G279" s="125" t="s">
        <v>1744</v>
      </c>
      <c r="H279" s="141" t="s">
        <v>81</v>
      </c>
      <c r="I279" s="141" t="s">
        <v>14</v>
      </c>
      <c r="J279" s="141" t="s">
        <v>1</v>
      </c>
      <c r="K279" s="141" t="s">
        <v>838</v>
      </c>
      <c r="L279" s="125" t="s">
        <v>839</v>
      </c>
      <c r="M279" s="141"/>
      <c r="N279" s="141" t="s">
        <v>840</v>
      </c>
      <c r="O279" s="125" t="s">
        <v>841</v>
      </c>
      <c r="P279" s="141">
        <v>1</v>
      </c>
      <c r="Q279" s="141"/>
      <c r="R279" s="125"/>
      <c r="S279" s="141"/>
      <c r="T279" s="141"/>
      <c r="U279" s="125"/>
      <c r="V279" s="141"/>
      <c r="W279" s="141"/>
      <c r="X279" s="125"/>
      <c r="Y279" s="141"/>
      <c r="Z279" s="149"/>
      <c r="AA279" s="149"/>
      <c r="AB279" s="149"/>
      <c r="AC279" s="149"/>
    </row>
    <row r="280" spans="1:29" ht="33.75">
      <c r="A280" s="141" t="s">
        <v>486</v>
      </c>
      <c r="B280" s="141" t="s">
        <v>1304</v>
      </c>
      <c r="C280" s="125" t="s">
        <v>487</v>
      </c>
      <c r="D280" s="125" t="s">
        <v>40</v>
      </c>
      <c r="E280" s="141" t="s">
        <v>417</v>
      </c>
      <c r="F280" s="125" t="s">
        <v>611</v>
      </c>
      <c r="G280" s="125" t="s">
        <v>655</v>
      </c>
      <c r="H280" s="141" t="s">
        <v>13</v>
      </c>
      <c r="I280" s="141"/>
      <c r="J280" s="141"/>
      <c r="K280" s="141" t="s">
        <v>838</v>
      </c>
      <c r="L280" s="125" t="s">
        <v>839</v>
      </c>
      <c r="M280" s="141">
        <v>608</v>
      </c>
      <c r="N280" s="141" t="s">
        <v>842</v>
      </c>
      <c r="O280" s="125" t="s">
        <v>843</v>
      </c>
      <c r="P280" s="141">
        <v>1</v>
      </c>
      <c r="Q280" s="141"/>
      <c r="R280" s="125"/>
      <c r="S280" s="141"/>
      <c r="T280" s="141"/>
      <c r="U280" s="125"/>
      <c r="V280" s="141"/>
      <c r="W280" s="141"/>
      <c r="X280" s="125"/>
      <c r="Y280" s="141"/>
      <c r="Z280" s="149">
        <f>_xlfn.IFERROR(IF(#REF!=1,MID(#REF!,FIND("A",#REF!)+1,FIND("B",#REF!)-FIND("A",#REF!)-1),RIGHT(#REF!,1)),"")</f>
      </c>
      <c r="AA280" s="149">
        <f>TEXT(_xlfn.IFERROR(IF(#REF!=1,MID(#REF!,FIND("B",#REF!)+1,FIND("C",#REF!)-FIND("B",#REF!)-1),RIGHT(#REF!,LEN(#REF!)-FIND("B",#REF!))),""),"00")</f>
      </c>
      <c r="AB280" s="149">
        <f>TEXT(_xlfn.IFERROR(IF(#REF!=1,MID(#REF!,FIND("C",#REF!)+1,FIND("D",#REF!)-FIND("C",#REF!)-1),RIGHT(#REF!,LEN(#REF!)-FIND("C",#REF!))),""),"00")</f>
      </c>
      <c r="AC280" s="149">
        <f>TEXT(_xlfn.IFERROR(RIGHT(#REF!,LEN(#REF!)-FIND("D",#REF!)),""),"00")</f>
      </c>
    </row>
    <row r="281" spans="1:29" ht="33.75">
      <c r="A281" s="141" t="s">
        <v>489</v>
      </c>
      <c r="B281" s="141" t="s">
        <v>1305</v>
      </c>
      <c r="C281" s="125" t="s">
        <v>490</v>
      </c>
      <c r="D281" s="125" t="s">
        <v>40</v>
      </c>
      <c r="E281" s="141" t="s">
        <v>417</v>
      </c>
      <c r="F281" s="125" t="s">
        <v>611</v>
      </c>
      <c r="G281" s="125" t="s">
        <v>655</v>
      </c>
      <c r="H281" s="141" t="s">
        <v>13</v>
      </c>
      <c r="I281" s="141"/>
      <c r="J281" s="141"/>
      <c r="K281" s="141" t="s">
        <v>838</v>
      </c>
      <c r="L281" s="125" t="s">
        <v>839</v>
      </c>
      <c r="M281" s="158" t="s">
        <v>1748</v>
      </c>
      <c r="N281" s="141" t="s">
        <v>842</v>
      </c>
      <c r="O281" s="125" t="s">
        <v>843</v>
      </c>
      <c r="P281" s="141">
        <v>1</v>
      </c>
      <c r="Q281" s="141"/>
      <c r="R281" s="125"/>
      <c r="S281" s="141"/>
      <c r="T281" s="141"/>
      <c r="U281" s="125"/>
      <c r="V281" s="141"/>
      <c r="W281" s="141"/>
      <c r="X281" s="125"/>
      <c r="Y281" s="141"/>
      <c r="Z281" s="149">
        <f>_xlfn.IFERROR(IF(#REF!=1,MID(#REF!,FIND("A",#REF!)+1,FIND("B",#REF!)-FIND("A",#REF!)-1),RIGHT(#REF!,1)),"")</f>
      </c>
      <c r="AA281" s="149">
        <f>TEXT(_xlfn.IFERROR(IF(#REF!=1,MID(#REF!,FIND("B",#REF!)+1,FIND("C",#REF!)-FIND("B",#REF!)-1),RIGHT(#REF!,LEN(#REF!)-FIND("B",#REF!))),""),"00")</f>
      </c>
      <c r="AB281" s="149">
        <f>TEXT(_xlfn.IFERROR(IF(#REF!=1,MID(#REF!,FIND("C",#REF!)+1,FIND("D",#REF!)-FIND("C",#REF!)-1),RIGHT(#REF!,LEN(#REF!)-FIND("C",#REF!))),""),"00")</f>
      </c>
      <c r="AC281" s="149">
        <f>TEXT(_xlfn.IFERROR(RIGHT(#REF!,LEN(#REF!)-FIND("D",#REF!)),""),"00")</f>
      </c>
    </row>
    <row r="282" spans="1:29" ht="33.75">
      <c r="A282" s="141" t="s">
        <v>491</v>
      </c>
      <c r="B282" s="141" t="s">
        <v>1306</v>
      </c>
      <c r="C282" s="125" t="s">
        <v>492</v>
      </c>
      <c r="D282" s="125" t="s">
        <v>40</v>
      </c>
      <c r="E282" s="141" t="s">
        <v>417</v>
      </c>
      <c r="F282" s="125" t="s">
        <v>611</v>
      </c>
      <c r="G282" s="125" t="s">
        <v>655</v>
      </c>
      <c r="H282" s="141" t="s">
        <v>13</v>
      </c>
      <c r="I282" s="141"/>
      <c r="J282" s="141"/>
      <c r="K282" s="141" t="s">
        <v>838</v>
      </c>
      <c r="L282" s="125" t="s">
        <v>839</v>
      </c>
      <c r="M282" s="156">
        <v>221</v>
      </c>
      <c r="N282" s="141" t="s">
        <v>842</v>
      </c>
      <c r="O282" s="125" t="s">
        <v>843</v>
      </c>
      <c r="P282" s="141">
        <v>1</v>
      </c>
      <c r="Q282" s="141"/>
      <c r="R282" s="125"/>
      <c r="S282" s="141"/>
      <c r="T282" s="141"/>
      <c r="U282" s="125"/>
      <c r="V282" s="141"/>
      <c r="W282" s="141"/>
      <c r="X282" s="125"/>
      <c r="Y282" s="141"/>
      <c r="Z282" s="149">
        <f>_xlfn.IFERROR(IF(#REF!=1,MID(#REF!,FIND("A",#REF!)+1,FIND("B",#REF!)-FIND("A",#REF!)-1),RIGHT(#REF!,1)),"")</f>
      </c>
      <c r="AA282" s="149">
        <f>TEXT(_xlfn.IFERROR(IF(#REF!=1,MID(#REF!,FIND("B",#REF!)+1,FIND("C",#REF!)-FIND("B",#REF!)-1),RIGHT(#REF!,LEN(#REF!)-FIND("B",#REF!))),""),"00")</f>
      </c>
      <c r="AB282" s="149">
        <f>TEXT(_xlfn.IFERROR(IF(#REF!=1,MID(#REF!,FIND("C",#REF!)+1,FIND("D",#REF!)-FIND("C",#REF!)-1),RIGHT(#REF!,LEN(#REF!)-FIND("C",#REF!))),""),"00")</f>
      </c>
      <c r="AC282" s="149">
        <f>TEXT(_xlfn.IFERROR(RIGHT(#REF!,LEN(#REF!)-FIND("D",#REF!)),""),"00")</f>
      </c>
    </row>
    <row r="283" spans="1:29" ht="33.75">
      <c r="A283" s="141" t="s">
        <v>493</v>
      </c>
      <c r="B283" s="141" t="s">
        <v>1307</v>
      </c>
      <c r="C283" s="125" t="s">
        <v>494</v>
      </c>
      <c r="D283" s="125" t="s">
        <v>40</v>
      </c>
      <c r="E283" s="141" t="s">
        <v>417</v>
      </c>
      <c r="F283" s="125" t="s">
        <v>611</v>
      </c>
      <c r="G283" s="125" t="s">
        <v>655</v>
      </c>
      <c r="H283" s="141" t="s">
        <v>13</v>
      </c>
      <c r="I283" s="141"/>
      <c r="J283" s="141"/>
      <c r="K283" s="141" t="s">
        <v>838</v>
      </c>
      <c r="L283" s="125" t="s">
        <v>839</v>
      </c>
      <c r="M283" s="156" t="s">
        <v>833</v>
      </c>
      <c r="N283" s="141" t="s">
        <v>842</v>
      </c>
      <c r="O283" s="125" t="s">
        <v>843</v>
      </c>
      <c r="P283" s="141">
        <v>1</v>
      </c>
      <c r="Q283" s="141"/>
      <c r="R283" s="125"/>
      <c r="S283" s="141"/>
      <c r="T283" s="141"/>
      <c r="U283" s="125"/>
      <c r="V283" s="141"/>
      <c r="W283" s="141"/>
      <c r="X283" s="125"/>
      <c r="Y283" s="141"/>
      <c r="Z283" s="149">
        <f>_xlfn.IFERROR(IF(#REF!=1,MID(#REF!,FIND("A",#REF!)+1,FIND("B",#REF!)-FIND("A",#REF!)-1),RIGHT(#REF!,1)),"")</f>
      </c>
      <c r="AA283" s="149">
        <f>TEXT(_xlfn.IFERROR(IF(#REF!=1,MID(#REF!,FIND("B",#REF!)+1,FIND("C",#REF!)-FIND("B",#REF!)-1),RIGHT(#REF!,LEN(#REF!)-FIND("B",#REF!))),""),"00")</f>
      </c>
      <c r="AB283" s="149">
        <f>TEXT(_xlfn.IFERROR(IF(#REF!=1,MID(#REF!,FIND("C",#REF!)+1,FIND("D",#REF!)-FIND("C",#REF!)-1),RIGHT(#REF!,LEN(#REF!)-FIND("C",#REF!))),""),"00")</f>
      </c>
      <c r="AC283" s="149">
        <f>TEXT(_xlfn.IFERROR(RIGHT(#REF!,LEN(#REF!)-FIND("D",#REF!)),""),"00")</f>
      </c>
    </row>
    <row r="284" spans="1:29" ht="33.75">
      <c r="A284" s="141" t="s">
        <v>495</v>
      </c>
      <c r="B284" s="141" t="s">
        <v>1308</v>
      </c>
      <c r="C284" s="125" t="s">
        <v>496</v>
      </c>
      <c r="D284" s="125" t="s">
        <v>58</v>
      </c>
      <c r="E284" s="141" t="s">
        <v>417</v>
      </c>
      <c r="F284" s="125" t="s">
        <v>614</v>
      </c>
      <c r="G284" s="125" t="s">
        <v>488</v>
      </c>
      <c r="H284" s="141" t="s">
        <v>13</v>
      </c>
      <c r="I284" s="141"/>
      <c r="J284" s="141"/>
      <c r="K284" s="141" t="s">
        <v>838</v>
      </c>
      <c r="L284" s="125" t="s">
        <v>839</v>
      </c>
      <c r="M284" s="156" t="s">
        <v>1749</v>
      </c>
      <c r="N284" s="141" t="s">
        <v>842</v>
      </c>
      <c r="O284" s="125" t="s">
        <v>843</v>
      </c>
      <c r="P284" s="141">
        <v>1</v>
      </c>
      <c r="Q284" s="141"/>
      <c r="R284" s="125"/>
      <c r="S284" s="141"/>
      <c r="T284" s="141"/>
      <c r="U284" s="125"/>
      <c r="V284" s="141"/>
      <c r="W284" s="141"/>
      <c r="X284" s="125"/>
      <c r="Y284" s="141"/>
      <c r="Z284" s="149">
        <f>_xlfn.IFERROR(IF(#REF!=1,MID(#REF!,FIND("A",#REF!)+1,FIND("B",#REF!)-FIND("A",#REF!)-1),RIGHT(#REF!,1)),"")</f>
      </c>
      <c r="AA284" s="149">
        <f>TEXT(_xlfn.IFERROR(IF(#REF!=1,MID(#REF!,FIND("B",#REF!)+1,FIND("C",#REF!)-FIND("B",#REF!)-1),RIGHT(#REF!,LEN(#REF!)-FIND("B",#REF!))),""),"00")</f>
      </c>
      <c r="AB284" s="149">
        <f>TEXT(_xlfn.IFERROR(IF(#REF!=1,MID(#REF!,FIND("C",#REF!)+1,FIND("D",#REF!)-FIND("C",#REF!)-1),RIGHT(#REF!,LEN(#REF!)-FIND("C",#REF!))),""),"00")</f>
      </c>
      <c r="AC284" s="149">
        <f>TEXT(_xlfn.IFERROR(RIGHT(#REF!,LEN(#REF!)-FIND("D",#REF!)),""),"00")</f>
      </c>
    </row>
    <row r="285" spans="1:29" ht="45">
      <c r="A285" s="141" t="s">
        <v>497</v>
      </c>
      <c r="B285" s="141" t="s">
        <v>1309</v>
      </c>
      <c r="C285" s="125" t="s">
        <v>498</v>
      </c>
      <c r="D285" s="125" t="s">
        <v>46</v>
      </c>
      <c r="E285" s="141" t="s">
        <v>417</v>
      </c>
      <c r="F285" s="125" t="s">
        <v>179</v>
      </c>
      <c r="G285" s="125" t="s">
        <v>488</v>
      </c>
      <c r="H285" s="141" t="s">
        <v>13</v>
      </c>
      <c r="I285" s="141"/>
      <c r="J285" s="141"/>
      <c r="K285" s="141" t="s">
        <v>838</v>
      </c>
      <c r="L285" s="125" t="s">
        <v>844</v>
      </c>
      <c r="M285" s="141">
        <v>340</v>
      </c>
      <c r="N285" s="141" t="s">
        <v>842</v>
      </c>
      <c r="O285" s="125" t="s">
        <v>845</v>
      </c>
      <c r="P285" s="141">
        <v>1</v>
      </c>
      <c r="Q285" s="141"/>
      <c r="R285" s="125"/>
      <c r="S285" s="141"/>
      <c r="T285" s="141"/>
      <c r="U285" s="125"/>
      <c r="V285" s="141"/>
      <c r="W285" s="141"/>
      <c r="X285" s="125"/>
      <c r="Y285" s="141"/>
      <c r="Z285" s="149">
        <f>_xlfn.IFERROR(IF(#REF!=1,MID(#REF!,FIND("A",#REF!)+1,FIND("B",#REF!)-FIND("A",#REF!)-1),RIGHT(#REF!,1)),"")</f>
      </c>
      <c r="AA285" s="149">
        <f>TEXT(_xlfn.IFERROR(IF(#REF!=1,MID(#REF!,FIND("B",#REF!)+1,FIND("C",#REF!)-FIND("B",#REF!)-1),RIGHT(#REF!,LEN(#REF!)-FIND("B",#REF!))),""),"00")</f>
      </c>
      <c r="AB285" s="149">
        <f>TEXT(_xlfn.IFERROR(IF(#REF!=1,MID(#REF!,FIND("C",#REF!)+1,FIND("D",#REF!)-FIND("C",#REF!)-1),RIGHT(#REF!,LEN(#REF!)-FIND("C",#REF!))),""),"00")</f>
      </c>
      <c r="AC285" s="149">
        <f>TEXT(_xlfn.IFERROR(RIGHT(#REF!,LEN(#REF!)-FIND("D",#REF!)),""),"00")</f>
      </c>
    </row>
    <row r="286" spans="1:29" ht="33.75">
      <c r="A286" s="141" t="s">
        <v>499</v>
      </c>
      <c r="B286" s="141" t="s">
        <v>1310</v>
      </c>
      <c r="C286" s="125" t="s">
        <v>500</v>
      </c>
      <c r="D286" s="125" t="s">
        <v>21</v>
      </c>
      <c r="E286" s="141" t="s">
        <v>417</v>
      </c>
      <c r="F286" s="125" t="s">
        <v>234</v>
      </c>
      <c r="G286" s="125" t="s">
        <v>655</v>
      </c>
      <c r="H286" s="141" t="s">
        <v>13</v>
      </c>
      <c r="I286" s="141"/>
      <c r="J286" s="141"/>
      <c r="K286" s="141" t="s">
        <v>838</v>
      </c>
      <c r="L286" s="125" t="s">
        <v>839</v>
      </c>
      <c r="M286" s="141">
        <v>750</v>
      </c>
      <c r="N286" s="141" t="s">
        <v>842</v>
      </c>
      <c r="O286" s="125" t="s">
        <v>843</v>
      </c>
      <c r="P286" s="141">
        <v>3</v>
      </c>
      <c r="Q286" s="141"/>
      <c r="R286" s="125"/>
      <c r="S286" s="141"/>
      <c r="T286" s="141"/>
      <c r="U286" s="125"/>
      <c r="V286" s="141"/>
      <c r="W286" s="141"/>
      <c r="X286" s="125"/>
      <c r="Y286" s="141"/>
      <c r="Z286" s="149">
        <f>_xlfn.IFERROR(IF(#REF!=1,MID(#REF!,FIND("A",#REF!)+1,FIND("B",#REF!)-FIND("A",#REF!)-1),RIGHT(#REF!,1)),"")</f>
      </c>
      <c r="AA286" s="149">
        <f>TEXT(_xlfn.IFERROR(IF(#REF!=1,MID(#REF!,FIND("B",#REF!)+1,FIND("C",#REF!)-FIND("B",#REF!)-1),RIGHT(#REF!,LEN(#REF!)-FIND("B",#REF!))),""),"00")</f>
      </c>
      <c r="AB286" s="149">
        <f>TEXT(_xlfn.IFERROR(IF(#REF!=1,MID(#REF!,FIND("C",#REF!)+1,FIND("D",#REF!)-FIND("C",#REF!)-1),RIGHT(#REF!,LEN(#REF!)-FIND("C",#REF!))),""),"00")</f>
      </c>
      <c r="AC286" s="149">
        <f>TEXT(_xlfn.IFERROR(RIGHT(#REF!,LEN(#REF!)-FIND("D",#REF!)),""),"00")</f>
      </c>
    </row>
    <row r="287" spans="1:29" ht="33.75">
      <c r="A287" s="141" t="s">
        <v>501</v>
      </c>
      <c r="B287" s="141" t="s">
        <v>1311</v>
      </c>
      <c r="C287" s="125" t="s">
        <v>502</v>
      </c>
      <c r="D287" s="125" t="s">
        <v>62</v>
      </c>
      <c r="E287" s="141" t="s">
        <v>417</v>
      </c>
      <c r="F287" s="125" t="s">
        <v>643</v>
      </c>
      <c r="G287" s="125" t="s">
        <v>488</v>
      </c>
      <c r="H287" s="141" t="s">
        <v>13</v>
      </c>
      <c r="I287" s="141" t="s">
        <v>14</v>
      </c>
      <c r="J287" s="141"/>
      <c r="K287" s="141" t="s">
        <v>838</v>
      </c>
      <c r="L287" s="125" t="s">
        <v>839</v>
      </c>
      <c r="M287" s="141">
        <v>781</v>
      </c>
      <c r="N287" s="141" t="s">
        <v>846</v>
      </c>
      <c r="O287" s="125" t="s">
        <v>843</v>
      </c>
      <c r="P287" s="141">
        <v>1</v>
      </c>
      <c r="Q287" s="141"/>
      <c r="R287" s="125"/>
      <c r="S287" s="141"/>
      <c r="T287" s="141"/>
      <c r="U287" s="125"/>
      <c r="V287" s="141"/>
      <c r="W287" s="141"/>
      <c r="X287" s="125"/>
      <c r="Y287" s="141"/>
      <c r="Z287" s="149">
        <f>_xlfn.IFERROR(IF(#REF!=1,MID(#REF!,FIND("A",#REF!)+1,FIND("B",#REF!)-FIND("A",#REF!)-1),RIGHT(#REF!,1)),"")</f>
      </c>
      <c r="AA287" s="149">
        <f>TEXT(_xlfn.IFERROR(IF(#REF!=1,MID(#REF!,FIND("B",#REF!)+1,FIND("C",#REF!)-FIND("B",#REF!)-1),RIGHT(#REF!,LEN(#REF!)-FIND("B",#REF!))),""),"00")</f>
      </c>
      <c r="AB287" s="149">
        <f>TEXT(_xlfn.IFERROR(IF(#REF!=1,MID(#REF!,FIND("C",#REF!)+1,FIND("D",#REF!)-FIND("C",#REF!)-1),RIGHT(#REF!,LEN(#REF!)-FIND("C",#REF!))),""),"00")</f>
      </c>
      <c r="AC287" s="149">
        <f>TEXT(_xlfn.IFERROR(RIGHT(#REF!,LEN(#REF!)-FIND("D",#REF!)),""),"00")</f>
      </c>
    </row>
    <row r="288" spans="1:29" ht="33.75">
      <c r="A288" s="141" t="s">
        <v>503</v>
      </c>
      <c r="B288" s="141" t="s">
        <v>1312</v>
      </c>
      <c r="C288" s="125" t="s">
        <v>1755</v>
      </c>
      <c r="D288" s="125" t="s">
        <v>62</v>
      </c>
      <c r="E288" s="141" t="s">
        <v>417</v>
      </c>
      <c r="F288" s="125" t="s">
        <v>643</v>
      </c>
      <c r="G288" s="125" t="s">
        <v>488</v>
      </c>
      <c r="H288" s="141" t="s">
        <v>13</v>
      </c>
      <c r="I288" s="141" t="s">
        <v>14</v>
      </c>
      <c r="J288" s="141"/>
      <c r="K288" s="141" t="s">
        <v>838</v>
      </c>
      <c r="L288" s="125" t="s">
        <v>839</v>
      </c>
      <c r="M288" s="141">
        <v>534</v>
      </c>
      <c r="N288" s="141" t="s">
        <v>846</v>
      </c>
      <c r="O288" s="125" t="s">
        <v>843</v>
      </c>
      <c r="P288" s="141">
        <v>1</v>
      </c>
      <c r="Q288" s="141"/>
      <c r="R288" s="125"/>
      <c r="S288" s="141"/>
      <c r="T288" s="141"/>
      <c r="U288" s="125"/>
      <c r="V288" s="141"/>
      <c r="W288" s="141"/>
      <c r="X288" s="125"/>
      <c r="Y288" s="141"/>
      <c r="Z288" s="149">
        <f>_xlfn.IFERROR(IF(#REF!=1,MID(#REF!,FIND("A",#REF!)+1,FIND("B",#REF!)-FIND("A",#REF!)-1),RIGHT(#REF!,1)),"")</f>
      </c>
      <c r="AA288" s="149">
        <f>TEXT(_xlfn.IFERROR(IF(#REF!=1,MID(#REF!,FIND("B",#REF!)+1,FIND("C",#REF!)-FIND("B",#REF!)-1),RIGHT(#REF!,LEN(#REF!)-FIND("B",#REF!))),""),"00")</f>
      </c>
      <c r="AB288" s="149">
        <f>TEXT(_xlfn.IFERROR(IF(#REF!=1,MID(#REF!,FIND("C",#REF!)+1,FIND("D",#REF!)-FIND("C",#REF!)-1),RIGHT(#REF!,LEN(#REF!)-FIND("C",#REF!))),""),"00")</f>
      </c>
      <c r="AC288" s="149">
        <f>TEXT(_xlfn.IFERROR(RIGHT(#REF!,LEN(#REF!)-FIND("D",#REF!)),""),"00")</f>
      </c>
    </row>
    <row r="289" spans="1:29" ht="33.75">
      <c r="A289" s="141" t="s">
        <v>504</v>
      </c>
      <c r="B289" s="141" t="s">
        <v>1313</v>
      </c>
      <c r="C289" s="125" t="s">
        <v>505</v>
      </c>
      <c r="D289" s="125" t="s">
        <v>62</v>
      </c>
      <c r="E289" s="141" t="s">
        <v>417</v>
      </c>
      <c r="F289" s="125" t="s">
        <v>643</v>
      </c>
      <c r="G289" s="125" t="s">
        <v>488</v>
      </c>
      <c r="H289" s="141" t="s">
        <v>13</v>
      </c>
      <c r="I289" s="141" t="s">
        <v>14</v>
      </c>
      <c r="J289" s="141"/>
      <c r="K289" s="141" t="s">
        <v>838</v>
      </c>
      <c r="L289" s="125" t="s">
        <v>839</v>
      </c>
      <c r="M289" s="141">
        <v>1317</v>
      </c>
      <c r="N289" s="141" t="s">
        <v>846</v>
      </c>
      <c r="O289" s="125" t="s">
        <v>843</v>
      </c>
      <c r="P289" s="141">
        <v>1</v>
      </c>
      <c r="Q289" s="141"/>
      <c r="R289" s="125"/>
      <c r="S289" s="141"/>
      <c r="T289" s="141"/>
      <c r="U289" s="125"/>
      <c r="V289" s="141"/>
      <c r="W289" s="141"/>
      <c r="X289" s="125"/>
      <c r="Y289" s="141"/>
      <c r="Z289" s="149">
        <f>_xlfn.IFERROR(IF(#REF!=1,MID(#REF!,FIND("A",#REF!)+1,FIND("B",#REF!)-FIND("A",#REF!)-1),RIGHT(#REF!,1)),"")</f>
      </c>
      <c r="AA289" s="149">
        <f>TEXT(_xlfn.IFERROR(IF(#REF!=1,MID(#REF!,FIND("B",#REF!)+1,FIND("C",#REF!)-FIND("B",#REF!)-1),RIGHT(#REF!,LEN(#REF!)-FIND("B",#REF!))),""),"00")</f>
      </c>
      <c r="AB289" s="149">
        <f>TEXT(_xlfn.IFERROR(IF(#REF!=1,MID(#REF!,FIND("C",#REF!)+1,FIND("D",#REF!)-FIND("C",#REF!)-1),RIGHT(#REF!,LEN(#REF!)-FIND("C",#REF!))),""),"00")</f>
      </c>
      <c r="AC289" s="149">
        <f>TEXT(_xlfn.IFERROR(RIGHT(#REF!,LEN(#REF!)-FIND("D",#REF!)),""),"00")</f>
      </c>
    </row>
    <row r="290" spans="1:29" ht="33.75">
      <c r="A290" s="141" t="s">
        <v>506</v>
      </c>
      <c r="B290" s="141" t="s">
        <v>1314</v>
      </c>
      <c r="C290" s="125" t="s">
        <v>507</v>
      </c>
      <c r="D290" s="125" t="s">
        <v>62</v>
      </c>
      <c r="E290" s="141" t="s">
        <v>417</v>
      </c>
      <c r="F290" s="125" t="s">
        <v>643</v>
      </c>
      <c r="G290" s="125" t="s">
        <v>488</v>
      </c>
      <c r="H290" s="141" t="s">
        <v>13</v>
      </c>
      <c r="I290" s="141" t="s">
        <v>14</v>
      </c>
      <c r="J290" s="141"/>
      <c r="K290" s="141" t="s">
        <v>838</v>
      </c>
      <c r="L290" s="125" t="s">
        <v>839</v>
      </c>
      <c r="M290" s="141">
        <v>603</v>
      </c>
      <c r="N290" s="141" t="s">
        <v>846</v>
      </c>
      <c r="O290" s="125" t="s">
        <v>843</v>
      </c>
      <c r="P290" s="141">
        <v>1</v>
      </c>
      <c r="Q290" s="141"/>
      <c r="R290" s="125"/>
      <c r="S290" s="141"/>
      <c r="T290" s="141"/>
      <c r="U290" s="125"/>
      <c r="V290" s="141"/>
      <c r="W290" s="141"/>
      <c r="X290" s="125"/>
      <c r="Y290" s="141"/>
      <c r="Z290" s="149">
        <f>_xlfn.IFERROR(IF(#REF!=1,MID(#REF!,FIND("A",#REF!)+1,FIND("B",#REF!)-FIND("A",#REF!)-1),RIGHT(#REF!,1)),"")</f>
      </c>
      <c r="AA290" s="149">
        <f>TEXT(_xlfn.IFERROR(IF(#REF!=1,MID(#REF!,FIND("B",#REF!)+1,FIND("C",#REF!)-FIND("B",#REF!)-1),RIGHT(#REF!,LEN(#REF!)-FIND("B",#REF!))),""),"00")</f>
      </c>
      <c r="AB290" s="149">
        <f>TEXT(_xlfn.IFERROR(IF(#REF!=1,MID(#REF!,FIND("C",#REF!)+1,FIND("D",#REF!)-FIND("C",#REF!)-1),RIGHT(#REF!,LEN(#REF!)-FIND("C",#REF!))),""),"00")</f>
      </c>
      <c r="AC290" s="149">
        <f>TEXT(_xlfn.IFERROR(RIGHT(#REF!,LEN(#REF!)-FIND("D",#REF!)),""),"00")</f>
      </c>
    </row>
    <row r="291" spans="1:29" ht="33.75">
      <c r="A291" s="141" t="s">
        <v>508</v>
      </c>
      <c r="B291" s="141" t="s">
        <v>1315</v>
      </c>
      <c r="C291" s="125" t="s">
        <v>509</v>
      </c>
      <c r="D291" s="125" t="s">
        <v>62</v>
      </c>
      <c r="E291" s="141" t="s">
        <v>417</v>
      </c>
      <c r="F291" s="125" t="s">
        <v>643</v>
      </c>
      <c r="G291" s="125" t="s">
        <v>488</v>
      </c>
      <c r="H291" s="141" t="s">
        <v>13</v>
      </c>
      <c r="I291" s="141" t="s">
        <v>14</v>
      </c>
      <c r="J291" s="141"/>
      <c r="K291" s="141" t="s">
        <v>838</v>
      </c>
      <c r="L291" s="125" t="s">
        <v>839</v>
      </c>
      <c r="M291" s="141">
        <v>720</v>
      </c>
      <c r="N291" s="141" t="s">
        <v>846</v>
      </c>
      <c r="O291" s="125" t="s">
        <v>843</v>
      </c>
      <c r="P291" s="141">
        <v>1</v>
      </c>
      <c r="Q291" s="141"/>
      <c r="R291" s="125"/>
      <c r="S291" s="141"/>
      <c r="T291" s="141"/>
      <c r="U291" s="125"/>
      <c r="V291" s="141"/>
      <c r="W291" s="141"/>
      <c r="X291" s="125"/>
      <c r="Y291" s="141"/>
      <c r="Z291" s="149">
        <f>_xlfn.IFERROR(IF(#REF!=1,MID(#REF!,FIND("A",#REF!)+1,FIND("B",#REF!)-FIND("A",#REF!)-1),RIGHT(#REF!,1)),"")</f>
      </c>
      <c r="AA291" s="149">
        <f>TEXT(_xlfn.IFERROR(IF(#REF!=1,MID(#REF!,FIND("B",#REF!)+1,FIND("C",#REF!)-FIND("B",#REF!)-1),RIGHT(#REF!,LEN(#REF!)-FIND("B",#REF!))),""),"00")</f>
      </c>
      <c r="AB291" s="149">
        <f>TEXT(_xlfn.IFERROR(IF(#REF!=1,MID(#REF!,FIND("C",#REF!)+1,FIND("D",#REF!)-FIND("C",#REF!)-1),RIGHT(#REF!,LEN(#REF!)-FIND("C",#REF!))),""),"00")</f>
      </c>
      <c r="AC291" s="149">
        <f>TEXT(_xlfn.IFERROR(RIGHT(#REF!,LEN(#REF!)-FIND("D",#REF!)),""),"00")</f>
      </c>
    </row>
    <row r="292" spans="1:29" ht="33.75">
      <c r="A292" s="141" t="s">
        <v>510</v>
      </c>
      <c r="B292" s="141" t="s">
        <v>1316</v>
      </c>
      <c r="C292" s="125" t="s">
        <v>511</v>
      </c>
      <c r="D292" s="125" t="s">
        <v>62</v>
      </c>
      <c r="E292" s="141" t="s">
        <v>417</v>
      </c>
      <c r="F292" s="125" t="s">
        <v>643</v>
      </c>
      <c r="G292" s="125" t="s">
        <v>488</v>
      </c>
      <c r="H292" s="141" t="s">
        <v>13</v>
      </c>
      <c r="I292" s="141" t="s">
        <v>14</v>
      </c>
      <c r="J292" s="141"/>
      <c r="K292" s="141" t="s">
        <v>838</v>
      </c>
      <c r="L292" s="125" t="s">
        <v>839</v>
      </c>
      <c r="M292" s="141">
        <v>822</v>
      </c>
      <c r="N292" s="141" t="s">
        <v>846</v>
      </c>
      <c r="O292" s="125" t="s">
        <v>843</v>
      </c>
      <c r="P292" s="141">
        <v>1</v>
      </c>
      <c r="Q292" s="141"/>
      <c r="R292" s="125"/>
      <c r="S292" s="141"/>
      <c r="T292" s="141"/>
      <c r="U292" s="125"/>
      <c r="V292" s="141"/>
      <c r="W292" s="141"/>
      <c r="X292" s="125"/>
      <c r="Y292" s="141"/>
      <c r="Z292" s="149">
        <f>_xlfn.IFERROR(IF(#REF!=1,MID(#REF!,FIND("A",#REF!)+1,FIND("B",#REF!)-FIND("A",#REF!)-1),RIGHT(#REF!,1)),"")</f>
      </c>
      <c r="AA292" s="149">
        <f>TEXT(_xlfn.IFERROR(IF(#REF!=1,MID(#REF!,FIND("B",#REF!)+1,FIND("C",#REF!)-FIND("B",#REF!)-1),RIGHT(#REF!,LEN(#REF!)-FIND("B",#REF!))),""),"00")</f>
      </c>
      <c r="AB292" s="149">
        <f>TEXT(_xlfn.IFERROR(IF(#REF!=1,MID(#REF!,FIND("C",#REF!)+1,FIND("D",#REF!)-FIND("C",#REF!)-1),RIGHT(#REF!,LEN(#REF!)-FIND("C",#REF!))),""),"00")</f>
      </c>
      <c r="AC292" s="149">
        <f>TEXT(_xlfn.IFERROR(RIGHT(#REF!,LEN(#REF!)-FIND("D",#REF!)),""),"00")</f>
      </c>
    </row>
    <row r="293" spans="1:29" ht="45">
      <c r="A293" s="141" t="s">
        <v>512</v>
      </c>
      <c r="B293" s="141" t="s">
        <v>1317</v>
      </c>
      <c r="C293" s="125" t="s">
        <v>513</v>
      </c>
      <c r="D293" s="125" t="s">
        <v>62</v>
      </c>
      <c r="E293" s="141" t="s">
        <v>417</v>
      </c>
      <c r="F293" s="125" t="s">
        <v>643</v>
      </c>
      <c r="G293" s="125" t="s">
        <v>488</v>
      </c>
      <c r="H293" s="141" t="s">
        <v>13</v>
      </c>
      <c r="I293" s="141" t="s">
        <v>14</v>
      </c>
      <c r="J293" s="141"/>
      <c r="K293" s="141" t="s">
        <v>838</v>
      </c>
      <c r="L293" s="125" t="s">
        <v>844</v>
      </c>
      <c r="M293" s="141">
        <v>403</v>
      </c>
      <c r="N293" s="141" t="s">
        <v>846</v>
      </c>
      <c r="O293" s="125" t="s">
        <v>843</v>
      </c>
      <c r="P293" s="141">
        <v>1</v>
      </c>
      <c r="Q293" s="141"/>
      <c r="R293" s="125"/>
      <c r="S293" s="141"/>
      <c r="T293" s="141"/>
      <c r="U293" s="125"/>
      <c r="V293" s="141"/>
      <c r="W293" s="141"/>
      <c r="X293" s="125"/>
      <c r="Y293" s="141"/>
      <c r="Z293" s="149">
        <f>_xlfn.IFERROR(IF(#REF!=1,MID(#REF!,FIND("A",#REF!)+1,FIND("B",#REF!)-FIND("A",#REF!)-1),RIGHT(#REF!,1)),"")</f>
      </c>
      <c r="AA293" s="149">
        <f>TEXT(_xlfn.IFERROR(IF(#REF!=1,MID(#REF!,FIND("B",#REF!)+1,FIND("C",#REF!)-FIND("B",#REF!)-1),RIGHT(#REF!,LEN(#REF!)-FIND("B",#REF!))),""),"00")</f>
      </c>
      <c r="AB293" s="149">
        <f>TEXT(_xlfn.IFERROR(IF(#REF!=1,MID(#REF!,FIND("C",#REF!)+1,FIND("D",#REF!)-FIND("C",#REF!)-1),RIGHT(#REF!,LEN(#REF!)-FIND("C",#REF!))),""),"00")</f>
      </c>
      <c r="AC293" s="149">
        <f>TEXT(_xlfn.IFERROR(RIGHT(#REF!,LEN(#REF!)-FIND("D",#REF!)),""),"00")</f>
      </c>
    </row>
    <row r="294" spans="1:29" ht="33.75">
      <c r="A294" s="141" t="s">
        <v>514</v>
      </c>
      <c r="B294" s="141" t="s">
        <v>1318</v>
      </c>
      <c r="C294" s="125" t="s">
        <v>515</v>
      </c>
      <c r="D294" s="125" t="s">
        <v>62</v>
      </c>
      <c r="E294" s="141" t="s">
        <v>417</v>
      </c>
      <c r="F294" s="125" t="s">
        <v>643</v>
      </c>
      <c r="G294" s="125" t="s">
        <v>488</v>
      </c>
      <c r="H294" s="141" t="s">
        <v>13</v>
      </c>
      <c r="I294" s="141" t="s">
        <v>14</v>
      </c>
      <c r="J294" s="141"/>
      <c r="K294" s="141" t="s">
        <v>838</v>
      </c>
      <c r="L294" s="125" t="s">
        <v>839</v>
      </c>
      <c r="M294" s="141">
        <v>693</v>
      </c>
      <c r="N294" s="141" t="s">
        <v>846</v>
      </c>
      <c r="O294" s="125" t="s">
        <v>843</v>
      </c>
      <c r="P294" s="141">
        <v>1</v>
      </c>
      <c r="Q294" s="141"/>
      <c r="R294" s="125"/>
      <c r="S294" s="141"/>
      <c r="T294" s="141"/>
      <c r="U294" s="125"/>
      <c r="V294" s="141"/>
      <c r="W294" s="141"/>
      <c r="X294" s="125"/>
      <c r="Y294" s="141"/>
      <c r="Z294" s="149">
        <f>_xlfn.IFERROR(IF(#REF!=1,MID(#REF!,FIND("A",#REF!)+1,FIND("B",#REF!)-FIND("A",#REF!)-1),RIGHT(#REF!,1)),"")</f>
      </c>
      <c r="AA294" s="149">
        <f>TEXT(_xlfn.IFERROR(IF(#REF!=1,MID(#REF!,FIND("B",#REF!)+1,FIND("C",#REF!)-FIND("B",#REF!)-1),RIGHT(#REF!,LEN(#REF!)-FIND("B",#REF!))),""),"00")</f>
      </c>
      <c r="AB294" s="149">
        <f>TEXT(_xlfn.IFERROR(IF(#REF!=1,MID(#REF!,FIND("C",#REF!)+1,FIND("D",#REF!)-FIND("C",#REF!)-1),RIGHT(#REF!,LEN(#REF!)-FIND("C",#REF!))),""),"00")</f>
      </c>
      <c r="AC294" s="149">
        <f>TEXT(_xlfn.IFERROR(RIGHT(#REF!,LEN(#REF!)-FIND("D",#REF!)),""),"00")</f>
      </c>
    </row>
    <row r="295" spans="1:29" ht="33.75">
      <c r="A295" s="141" t="s">
        <v>516</v>
      </c>
      <c r="B295" s="141" t="s">
        <v>1319</v>
      </c>
      <c r="C295" s="125" t="s">
        <v>517</v>
      </c>
      <c r="D295" s="125" t="s">
        <v>62</v>
      </c>
      <c r="E295" s="141" t="s">
        <v>417</v>
      </c>
      <c r="F295" s="125" t="s">
        <v>643</v>
      </c>
      <c r="G295" s="125" t="s">
        <v>488</v>
      </c>
      <c r="H295" s="141" t="s">
        <v>13</v>
      </c>
      <c r="I295" s="141" t="s">
        <v>14</v>
      </c>
      <c r="J295" s="141"/>
      <c r="K295" s="141" t="s">
        <v>846</v>
      </c>
      <c r="L295" s="125" t="s">
        <v>843</v>
      </c>
      <c r="M295" s="141">
        <v>756</v>
      </c>
      <c r="N295" s="141" t="s">
        <v>846</v>
      </c>
      <c r="O295" s="125" t="s">
        <v>843</v>
      </c>
      <c r="P295" s="141">
        <v>1</v>
      </c>
      <c r="Q295" s="141"/>
      <c r="R295" s="125"/>
      <c r="S295" s="141"/>
      <c r="T295" s="141"/>
      <c r="U295" s="125"/>
      <c r="V295" s="141"/>
      <c r="W295" s="141"/>
      <c r="X295" s="125"/>
      <c r="Y295" s="141"/>
      <c r="Z295" s="149">
        <f>_xlfn.IFERROR(IF(#REF!=1,MID(#REF!,FIND("A",#REF!)+1,FIND("B",#REF!)-FIND("A",#REF!)-1),RIGHT(#REF!,1)),"")</f>
      </c>
      <c r="AA295" s="149">
        <f>TEXT(_xlfn.IFERROR(IF(#REF!=1,MID(#REF!,FIND("B",#REF!)+1,FIND("C",#REF!)-FIND("B",#REF!)-1),RIGHT(#REF!,LEN(#REF!)-FIND("B",#REF!))),""),"00")</f>
      </c>
      <c r="AB295" s="149">
        <f>TEXT(_xlfn.IFERROR(IF(#REF!=1,MID(#REF!,FIND("C",#REF!)+1,FIND("D",#REF!)-FIND("C",#REF!)-1),RIGHT(#REF!,LEN(#REF!)-FIND("C",#REF!))),""),"00")</f>
      </c>
      <c r="AC295" s="149">
        <f>TEXT(_xlfn.IFERROR(RIGHT(#REF!,LEN(#REF!)-FIND("D",#REF!)),""),"00")</f>
      </c>
    </row>
    <row r="296" spans="1:29" ht="33.75">
      <c r="A296" s="141" t="s">
        <v>518</v>
      </c>
      <c r="B296" s="141" t="s">
        <v>1320</v>
      </c>
      <c r="C296" s="125" t="s">
        <v>519</v>
      </c>
      <c r="D296" s="125" t="s">
        <v>62</v>
      </c>
      <c r="E296" s="141" t="s">
        <v>417</v>
      </c>
      <c r="F296" s="125" t="s">
        <v>643</v>
      </c>
      <c r="G296" s="125" t="s">
        <v>488</v>
      </c>
      <c r="H296" s="141" t="s">
        <v>13</v>
      </c>
      <c r="I296" s="141" t="s">
        <v>14</v>
      </c>
      <c r="J296" s="141"/>
      <c r="K296" s="141" t="s">
        <v>838</v>
      </c>
      <c r="L296" s="125" t="s">
        <v>839</v>
      </c>
      <c r="M296" s="141">
        <v>838</v>
      </c>
      <c r="N296" s="141" t="s">
        <v>846</v>
      </c>
      <c r="O296" s="125" t="s">
        <v>843</v>
      </c>
      <c r="P296" s="141">
        <v>1</v>
      </c>
      <c r="Q296" s="141"/>
      <c r="R296" s="125"/>
      <c r="S296" s="141"/>
      <c r="T296" s="141"/>
      <c r="U296" s="125"/>
      <c r="V296" s="141"/>
      <c r="W296" s="141"/>
      <c r="X296" s="125"/>
      <c r="Y296" s="141"/>
      <c r="Z296" s="149">
        <f>_xlfn.IFERROR(IF(#REF!=1,MID(#REF!,FIND("A",#REF!)+1,FIND("B",#REF!)-FIND("A",#REF!)-1),RIGHT(#REF!,1)),"")</f>
      </c>
      <c r="AA296" s="149">
        <f>TEXT(_xlfn.IFERROR(IF(#REF!=1,MID(#REF!,FIND("B",#REF!)+1,FIND("C",#REF!)-FIND("B",#REF!)-1),RIGHT(#REF!,LEN(#REF!)-FIND("B",#REF!))),""),"00")</f>
      </c>
      <c r="AB296" s="149">
        <f>TEXT(_xlfn.IFERROR(IF(#REF!=1,MID(#REF!,FIND("C",#REF!)+1,FIND("D",#REF!)-FIND("C",#REF!)-1),RIGHT(#REF!,LEN(#REF!)-FIND("C",#REF!))),""),"00")</f>
      </c>
      <c r="AC296" s="149">
        <f>TEXT(_xlfn.IFERROR(RIGHT(#REF!,LEN(#REF!)-FIND("D",#REF!)),""),"00")</f>
      </c>
    </row>
    <row r="297" spans="1:29" ht="33.75">
      <c r="A297" s="141" t="s">
        <v>520</v>
      </c>
      <c r="B297" s="141" t="s">
        <v>1321</v>
      </c>
      <c r="C297" s="125" t="s">
        <v>521</v>
      </c>
      <c r="D297" s="125" t="s">
        <v>62</v>
      </c>
      <c r="E297" s="141" t="s">
        <v>417</v>
      </c>
      <c r="F297" s="125" t="s">
        <v>643</v>
      </c>
      <c r="G297" s="125" t="s">
        <v>488</v>
      </c>
      <c r="H297" s="141" t="s">
        <v>13</v>
      </c>
      <c r="I297" s="141" t="s">
        <v>14</v>
      </c>
      <c r="J297" s="141"/>
      <c r="K297" s="141" t="s">
        <v>838</v>
      </c>
      <c r="L297" s="125" t="s">
        <v>839</v>
      </c>
      <c r="M297" s="141">
        <v>977</v>
      </c>
      <c r="N297" s="141" t="s">
        <v>846</v>
      </c>
      <c r="O297" s="125" t="s">
        <v>843</v>
      </c>
      <c r="P297" s="141">
        <v>1</v>
      </c>
      <c r="Q297" s="141"/>
      <c r="R297" s="125"/>
      <c r="S297" s="141"/>
      <c r="T297" s="141"/>
      <c r="U297" s="125"/>
      <c r="V297" s="141"/>
      <c r="W297" s="141"/>
      <c r="X297" s="125"/>
      <c r="Y297" s="141"/>
      <c r="Z297" s="149">
        <f>_xlfn.IFERROR(IF(#REF!=1,MID(#REF!,FIND("A",#REF!)+1,FIND("B",#REF!)-FIND("A",#REF!)-1),RIGHT(#REF!,1)),"")</f>
      </c>
      <c r="AA297" s="149">
        <f>TEXT(_xlfn.IFERROR(IF(#REF!=1,MID(#REF!,FIND("B",#REF!)+1,FIND("C",#REF!)-FIND("B",#REF!)-1),RIGHT(#REF!,LEN(#REF!)-FIND("B",#REF!))),""),"00")</f>
      </c>
      <c r="AB297" s="149">
        <f>TEXT(_xlfn.IFERROR(IF(#REF!=1,MID(#REF!,FIND("C",#REF!)+1,FIND("D",#REF!)-FIND("C",#REF!)-1),RIGHT(#REF!,LEN(#REF!)-FIND("C",#REF!))),""),"00")</f>
      </c>
      <c r="AC297" s="149">
        <f>TEXT(_xlfn.IFERROR(RIGHT(#REF!,LEN(#REF!)-FIND("D",#REF!)),""),"00")</f>
      </c>
    </row>
    <row r="298" spans="1:29" ht="33.75">
      <c r="A298" s="141" t="s">
        <v>522</v>
      </c>
      <c r="B298" s="141" t="s">
        <v>1322</v>
      </c>
      <c r="C298" s="125" t="s">
        <v>523</v>
      </c>
      <c r="D298" s="125" t="s">
        <v>62</v>
      </c>
      <c r="E298" s="141" t="s">
        <v>417</v>
      </c>
      <c r="F298" s="125" t="s">
        <v>643</v>
      </c>
      <c r="G298" s="125" t="s">
        <v>488</v>
      </c>
      <c r="H298" s="141" t="s">
        <v>13</v>
      </c>
      <c r="I298" s="141" t="s">
        <v>14</v>
      </c>
      <c r="J298" s="141"/>
      <c r="K298" s="141" t="s">
        <v>838</v>
      </c>
      <c r="L298" s="125" t="s">
        <v>839</v>
      </c>
      <c r="M298" s="141">
        <v>525</v>
      </c>
      <c r="N298" s="141" t="s">
        <v>846</v>
      </c>
      <c r="O298" s="125" t="s">
        <v>843</v>
      </c>
      <c r="P298" s="141">
        <v>1</v>
      </c>
      <c r="Q298" s="141"/>
      <c r="R298" s="125"/>
      <c r="S298" s="141"/>
      <c r="T298" s="141"/>
      <c r="U298" s="125"/>
      <c r="V298" s="141"/>
      <c r="W298" s="141"/>
      <c r="X298" s="125"/>
      <c r="Y298" s="141"/>
      <c r="Z298" s="149">
        <f>_xlfn.IFERROR(IF(#REF!=1,MID(#REF!,FIND("A",#REF!)+1,FIND("B",#REF!)-FIND("A",#REF!)-1),RIGHT(#REF!,1)),"")</f>
      </c>
      <c r="AA298" s="149">
        <f>TEXT(_xlfn.IFERROR(IF(#REF!=1,MID(#REF!,FIND("B",#REF!)+1,FIND("C",#REF!)-FIND("B",#REF!)-1),RIGHT(#REF!,LEN(#REF!)-FIND("B",#REF!))),""),"00")</f>
      </c>
      <c r="AB298" s="149">
        <f>TEXT(_xlfn.IFERROR(IF(#REF!=1,MID(#REF!,FIND("C",#REF!)+1,FIND("D",#REF!)-FIND("C",#REF!)-1),RIGHT(#REF!,LEN(#REF!)-FIND("C",#REF!))),""),"00")</f>
      </c>
      <c r="AC298" s="149">
        <f>TEXT(_xlfn.IFERROR(RIGHT(#REF!,LEN(#REF!)-FIND("D",#REF!)),""),"00")</f>
      </c>
    </row>
    <row r="299" spans="1:29" ht="33.75">
      <c r="A299" s="141" t="s">
        <v>524</v>
      </c>
      <c r="B299" s="141" t="s">
        <v>1323</v>
      </c>
      <c r="C299" s="125" t="s">
        <v>525</v>
      </c>
      <c r="D299" s="125" t="s">
        <v>62</v>
      </c>
      <c r="E299" s="141" t="s">
        <v>417</v>
      </c>
      <c r="F299" s="125" t="s">
        <v>643</v>
      </c>
      <c r="G299" s="125" t="s">
        <v>488</v>
      </c>
      <c r="H299" s="141" t="s">
        <v>13</v>
      </c>
      <c r="I299" s="141" t="s">
        <v>14</v>
      </c>
      <c r="J299" s="141"/>
      <c r="K299" s="141" t="s">
        <v>838</v>
      </c>
      <c r="L299" s="125" t="s">
        <v>839</v>
      </c>
      <c r="M299" s="141">
        <v>648</v>
      </c>
      <c r="N299" s="141" t="s">
        <v>846</v>
      </c>
      <c r="O299" s="125" t="s">
        <v>843</v>
      </c>
      <c r="P299" s="141">
        <v>1</v>
      </c>
      <c r="Q299" s="141"/>
      <c r="R299" s="125"/>
      <c r="S299" s="141"/>
      <c r="T299" s="141"/>
      <c r="U299" s="125"/>
      <c r="V299" s="141"/>
      <c r="W299" s="141"/>
      <c r="X299" s="125"/>
      <c r="Y299" s="141"/>
      <c r="Z299" s="149">
        <f>_xlfn.IFERROR(IF(#REF!=1,MID(#REF!,FIND("A",#REF!)+1,FIND("B",#REF!)-FIND("A",#REF!)-1),RIGHT(#REF!,1)),"")</f>
      </c>
      <c r="AA299" s="149">
        <f>TEXT(_xlfn.IFERROR(IF(#REF!=1,MID(#REF!,FIND("B",#REF!)+1,FIND("C",#REF!)-FIND("B",#REF!)-1),RIGHT(#REF!,LEN(#REF!)-FIND("B",#REF!))),""),"00")</f>
      </c>
      <c r="AB299" s="149">
        <f>TEXT(_xlfn.IFERROR(IF(#REF!=1,MID(#REF!,FIND("C",#REF!)+1,FIND("D",#REF!)-FIND("C",#REF!)-1),RIGHT(#REF!,LEN(#REF!)-FIND("C",#REF!))),""),"00")</f>
      </c>
      <c r="AC299" s="149">
        <f>TEXT(_xlfn.IFERROR(RIGHT(#REF!,LEN(#REF!)-FIND("D",#REF!)),""),"00")</f>
      </c>
    </row>
    <row r="300" spans="1:29" ht="33.75">
      <c r="A300" s="141" t="s">
        <v>526</v>
      </c>
      <c r="B300" s="141" t="s">
        <v>1324</v>
      </c>
      <c r="C300" s="125" t="s">
        <v>527</v>
      </c>
      <c r="D300" s="125" t="s">
        <v>62</v>
      </c>
      <c r="E300" s="141" t="s">
        <v>417</v>
      </c>
      <c r="F300" s="125" t="s">
        <v>643</v>
      </c>
      <c r="G300" s="125" t="s">
        <v>488</v>
      </c>
      <c r="H300" s="141" t="s">
        <v>13</v>
      </c>
      <c r="I300" s="141" t="s">
        <v>14</v>
      </c>
      <c r="J300" s="141"/>
      <c r="K300" s="141" t="s">
        <v>838</v>
      </c>
      <c r="L300" s="125" t="s">
        <v>839</v>
      </c>
      <c r="M300" s="156" t="s">
        <v>1750</v>
      </c>
      <c r="N300" s="141" t="s">
        <v>846</v>
      </c>
      <c r="O300" s="125" t="s">
        <v>843</v>
      </c>
      <c r="P300" s="141">
        <v>1</v>
      </c>
      <c r="Q300" s="141"/>
      <c r="R300" s="125"/>
      <c r="S300" s="141"/>
      <c r="T300" s="141"/>
      <c r="U300" s="125"/>
      <c r="V300" s="141"/>
      <c r="W300" s="141"/>
      <c r="X300" s="125"/>
      <c r="Y300" s="141"/>
      <c r="Z300" s="149">
        <f>_xlfn.IFERROR(IF(#REF!=1,MID(#REF!,FIND("A",#REF!)+1,FIND("B",#REF!)-FIND("A",#REF!)-1),RIGHT(#REF!,1)),"")</f>
      </c>
      <c r="AA300" s="149">
        <f>TEXT(_xlfn.IFERROR(IF(#REF!=1,MID(#REF!,FIND("B",#REF!)+1,FIND("C",#REF!)-FIND("B",#REF!)-1),RIGHT(#REF!,LEN(#REF!)-FIND("B",#REF!))),""),"00")</f>
      </c>
      <c r="AB300" s="149">
        <f>TEXT(_xlfn.IFERROR(IF(#REF!=1,MID(#REF!,FIND("C",#REF!)+1,FIND("D",#REF!)-FIND("C",#REF!)-1),RIGHT(#REF!,LEN(#REF!)-FIND("C",#REF!))),""),"00")</f>
      </c>
      <c r="AC300" s="149">
        <f>TEXT(_xlfn.IFERROR(RIGHT(#REF!,LEN(#REF!)-FIND("D",#REF!)),""),"00")</f>
      </c>
    </row>
    <row r="301" spans="1:29" ht="33.75">
      <c r="A301" s="141" t="s">
        <v>528</v>
      </c>
      <c r="B301" s="141" t="s">
        <v>1325</v>
      </c>
      <c r="C301" s="125" t="s">
        <v>529</v>
      </c>
      <c r="D301" s="125" t="s">
        <v>62</v>
      </c>
      <c r="E301" s="141" t="s">
        <v>417</v>
      </c>
      <c r="F301" s="125" t="s">
        <v>643</v>
      </c>
      <c r="G301" s="125" t="s">
        <v>488</v>
      </c>
      <c r="H301" s="141" t="s">
        <v>13</v>
      </c>
      <c r="I301" s="141" t="s">
        <v>14</v>
      </c>
      <c r="J301" s="141"/>
      <c r="K301" s="141" t="s">
        <v>838</v>
      </c>
      <c r="L301" s="125" t="s">
        <v>839</v>
      </c>
      <c r="M301" s="141">
        <v>463</v>
      </c>
      <c r="N301" s="141" t="s">
        <v>846</v>
      </c>
      <c r="O301" s="125" t="s">
        <v>843</v>
      </c>
      <c r="P301" s="141">
        <v>1</v>
      </c>
      <c r="Q301" s="141"/>
      <c r="R301" s="125"/>
      <c r="S301" s="141"/>
      <c r="T301" s="141"/>
      <c r="U301" s="125"/>
      <c r="V301" s="141"/>
      <c r="W301" s="141"/>
      <c r="X301" s="125"/>
      <c r="Y301" s="141"/>
      <c r="Z301" s="149">
        <f>_xlfn.IFERROR(IF(#REF!=1,MID(#REF!,FIND("A",#REF!)+1,FIND("B",#REF!)-FIND("A",#REF!)-1),RIGHT(#REF!,1)),"")</f>
      </c>
      <c r="AA301" s="149">
        <f>TEXT(_xlfn.IFERROR(IF(#REF!=1,MID(#REF!,FIND("B",#REF!)+1,FIND("C",#REF!)-FIND("B",#REF!)-1),RIGHT(#REF!,LEN(#REF!)-FIND("B",#REF!))),""),"00")</f>
      </c>
      <c r="AB301" s="149">
        <f>TEXT(_xlfn.IFERROR(IF(#REF!=1,MID(#REF!,FIND("C",#REF!)+1,FIND("D",#REF!)-FIND("C",#REF!)-1),RIGHT(#REF!,LEN(#REF!)-FIND("C",#REF!))),""),"00")</f>
      </c>
      <c r="AC301" s="149">
        <f>TEXT(_xlfn.IFERROR(RIGHT(#REF!,LEN(#REF!)-FIND("D",#REF!)),""),"00")</f>
      </c>
    </row>
    <row r="302" spans="1:29" ht="33.75">
      <c r="A302" s="141" t="s">
        <v>530</v>
      </c>
      <c r="B302" s="141" t="s">
        <v>1326</v>
      </c>
      <c r="C302" s="125" t="s">
        <v>531</v>
      </c>
      <c r="D302" s="125" t="s">
        <v>62</v>
      </c>
      <c r="E302" s="141" t="s">
        <v>417</v>
      </c>
      <c r="F302" s="125" t="s">
        <v>643</v>
      </c>
      <c r="G302" s="125" t="s">
        <v>488</v>
      </c>
      <c r="H302" s="141" t="s">
        <v>13</v>
      </c>
      <c r="I302" s="141" t="s">
        <v>14</v>
      </c>
      <c r="J302" s="141"/>
      <c r="K302" s="141" t="s">
        <v>838</v>
      </c>
      <c r="L302" s="125" t="s">
        <v>839</v>
      </c>
      <c r="M302" s="141">
        <v>939</v>
      </c>
      <c r="N302" s="141" t="s">
        <v>846</v>
      </c>
      <c r="O302" s="125" t="s">
        <v>843</v>
      </c>
      <c r="P302" s="141">
        <v>1</v>
      </c>
      <c r="Q302" s="141"/>
      <c r="R302" s="125"/>
      <c r="S302" s="141"/>
      <c r="T302" s="141"/>
      <c r="U302" s="125"/>
      <c r="V302" s="141"/>
      <c r="W302" s="141"/>
      <c r="X302" s="125"/>
      <c r="Y302" s="141"/>
      <c r="Z302" s="149">
        <f>_xlfn.IFERROR(IF(#REF!=1,MID(#REF!,FIND("A",#REF!)+1,FIND("B",#REF!)-FIND("A",#REF!)-1),RIGHT(#REF!,1)),"")</f>
      </c>
      <c r="AA302" s="149">
        <f>TEXT(_xlfn.IFERROR(IF(#REF!=1,MID(#REF!,FIND("B",#REF!)+1,FIND("C",#REF!)-FIND("B",#REF!)-1),RIGHT(#REF!,LEN(#REF!)-FIND("B",#REF!))),""),"00")</f>
      </c>
      <c r="AB302" s="149">
        <f>TEXT(_xlfn.IFERROR(IF(#REF!=1,MID(#REF!,FIND("C",#REF!)+1,FIND("D",#REF!)-FIND("C",#REF!)-1),RIGHT(#REF!,LEN(#REF!)-FIND("C",#REF!))),""),"00")</f>
      </c>
      <c r="AC302" s="149">
        <f>TEXT(_xlfn.IFERROR(RIGHT(#REF!,LEN(#REF!)-FIND("D",#REF!)),""),"00")</f>
      </c>
    </row>
    <row r="303" spans="1:29" ht="33.75">
      <c r="A303" s="141" t="s">
        <v>532</v>
      </c>
      <c r="B303" s="141" t="s">
        <v>1327</v>
      </c>
      <c r="C303" s="125" t="s">
        <v>533</v>
      </c>
      <c r="D303" s="125" t="s">
        <v>62</v>
      </c>
      <c r="E303" s="141" t="s">
        <v>417</v>
      </c>
      <c r="F303" s="125" t="s">
        <v>643</v>
      </c>
      <c r="G303" s="125" t="s">
        <v>488</v>
      </c>
      <c r="H303" s="141" t="s">
        <v>13</v>
      </c>
      <c r="I303" s="141" t="s">
        <v>14</v>
      </c>
      <c r="J303" s="141"/>
      <c r="K303" s="141" t="s">
        <v>838</v>
      </c>
      <c r="L303" s="125" t="s">
        <v>839</v>
      </c>
      <c r="M303" s="156" t="s">
        <v>1751</v>
      </c>
      <c r="N303" s="141" t="s">
        <v>846</v>
      </c>
      <c r="O303" s="125" t="s">
        <v>843</v>
      </c>
      <c r="P303" s="141">
        <v>1</v>
      </c>
      <c r="Q303" s="141"/>
      <c r="R303" s="125"/>
      <c r="S303" s="141"/>
      <c r="T303" s="141"/>
      <c r="U303" s="125"/>
      <c r="V303" s="141"/>
      <c r="W303" s="141"/>
      <c r="X303" s="125"/>
      <c r="Y303" s="141"/>
      <c r="Z303" s="149">
        <f>_xlfn.IFERROR(IF(#REF!=1,MID(#REF!,FIND("A",#REF!)+1,FIND("B",#REF!)-FIND("A",#REF!)-1),RIGHT(#REF!,1)),"")</f>
      </c>
      <c r="AA303" s="149">
        <f>TEXT(_xlfn.IFERROR(IF(#REF!=1,MID(#REF!,FIND("B",#REF!)+1,FIND("C",#REF!)-FIND("B",#REF!)-1),RIGHT(#REF!,LEN(#REF!)-FIND("B",#REF!))),""),"00")</f>
      </c>
      <c r="AB303" s="149">
        <f>TEXT(_xlfn.IFERROR(IF(#REF!=1,MID(#REF!,FIND("C",#REF!)+1,FIND("D",#REF!)-FIND("C",#REF!)-1),RIGHT(#REF!,LEN(#REF!)-FIND("C",#REF!))),""),"00")</f>
      </c>
      <c r="AC303" s="149">
        <f>TEXT(_xlfn.IFERROR(RIGHT(#REF!,LEN(#REF!)-FIND("D",#REF!)),""),"00")</f>
      </c>
    </row>
    <row r="304" spans="1:29" ht="33.75">
      <c r="A304" s="141" t="s">
        <v>534</v>
      </c>
      <c r="B304" s="141" t="s">
        <v>1328</v>
      </c>
      <c r="C304" s="125" t="s">
        <v>535</v>
      </c>
      <c r="D304" s="125" t="s">
        <v>62</v>
      </c>
      <c r="E304" s="141" t="s">
        <v>417</v>
      </c>
      <c r="F304" s="125" t="s">
        <v>643</v>
      </c>
      <c r="G304" s="125" t="s">
        <v>488</v>
      </c>
      <c r="H304" s="141" t="s">
        <v>13</v>
      </c>
      <c r="I304" s="141" t="s">
        <v>14</v>
      </c>
      <c r="J304" s="141"/>
      <c r="K304" s="141" t="s">
        <v>838</v>
      </c>
      <c r="L304" s="125" t="s">
        <v>839</v>
      </c>
      <c r="M304" s="141">
        <v>1125</v>
      </c>
      <c r="N304" s="141" t="s">
        <v>846</v>
      </c>
      <c r="O304" s="125" t="s">
        <v>843</v>
      </c>
      <c r="P304" s="141">
        <v>1</v>
      </c>
      <c r="Q304" s="141"/>
      <c r="R304" s="125"/>
      <c r="S304" s="141"/>
      <c r="T304" s="141"/>
      <c r="U304" s="125"/>
      <c r="V304" s="141"/>
      <c r="W304" s="141"/>
      <c r="X304" s="125"/>
      <c r="Y304" s="141"/>
      <c r="Z304" s="149">
        <f>_xlfn.IFERROR(IF(#REF!=1,MID(#REF!,FIND("A",#REF!)+1,FIND("B",#REF!)-FIND("A",#REF!)-1),RIGHT(#REF!,1)),"")</f>
      </c>
      <c r="AA304" s="149">
        <f>TEXT(_xlfn.IFERROR(IF(#REF!=1,MID(#REF!,FIND("B",#REF!)+1,FIND("C",#REF!)-FIND("B",#REF!)-1),RIGHT(#REF!,LEN(#REF!)-FIND("B",#REF!))),""),"00")</f>
      </c>
      <c r="AB304" s="149">
        <f>TEXT(_xlfn.IFERROR(IF(#REF!=1,MID(#REF!,FIND("C",#REF!)+1,FIND("D",#REF!)-FIND("C",#REF!)-1),RIGHT(#REF!,LEN(#REF!)-FIND("C",#REF!))),""),"00")</f>
      </c>
      <c r="AC304" s="149">
        <f>TEXT(_xlfn.IFERROR(RIGHT(#REF!,LEN(#REF!)-FIND("D",#REF!)),""),"00")</f>
      </c>
    </row>
    <row r="305" spans="1:29" ht="33.75">
      <c r="A305" s="141" t="s">
        <v>536</v>
      </c>
      <c r="B305" s="141" t="s">
        <v>1329</v>
      </c>
      <c r="C305" s="125" t="s">
        <v>537</v>
      </c>
      <c r="D305" s="125" t="s">
        <v>50</v>
      </c>
      <c r="E305" s="141" t="s">
        <v>417</v>
      </c>
      <c r="F305" s="125" t="s">
        <v>612</v>
      </c>
      <c r="G305" s="125" t="s">
        <v>655</v>
      </c>
      <c r="H305" s="141" t="s">
        <v>13</v>
      </c>
      <c r="I305" s="141"/>
      <c r="J305" s="141"/>
      <c r="K305" s="141" t="s">
        <v>838</v>
      </c>
      <c r="L305" s="125" t="s">
        <v>839</v>
      </c>
      <c r="M305" s="156" t="s">
        <v>1752</v>
      </c>
      <c r="N305" s="141" t="s">
        <v>842</v>
      </c>
      <c r="O305" s="125" t="s">
        <v>843</v>
      </c>
      <c r="P305" s="141">
        <v>1</v>
      </c>
      <c r="Q305" s="141"/>
      <c r="R305" s="125"/>
      <c r="S305" s="141"/>
      <c r="T305" s="141"/>
      <c r="U305" s="125"/>
      <c r="V305" s="141"/>
      <c r="W305" s="141"/>
      <c r="X305" s="125"/>
      <c r="Y305" s="141"/>
      <c r="Z305" s="149">
        <f>_xlfn.IFERROR(IF(#REF!=1,MID(#REF!,FIND("A",#REF!)+1,FIND("B",#REF!)-FIND("A",#REF!)-1),RIGHT(#REF!,1)),"")</f>
      </c>
      <c r="AA305" s="149">
        <f>TEXT(_xlfn.IFERROR(IF(#REF!=1,MID(#REF!,FIND("B",#REF!)+1,FIND("C",#REF!)-FIND("B",#REF!)-1),RIGHT(#REF!,LEN(#REF!)-FIND("B",#REF!))),""),"00")</f>
      </c>
      <c r="AB305" s="149">
        <f>TEXT(_xlfn.IFERROR(IF(#REF!=1,MID(#REF!,FIND("C",#REF!)+1,FIND("D",#REF!)-FIND("C",#REF!)-1),RIGHT(#REF!,LEN(#REF!)-FIND("C",#REF!))),""),"00")</f>
      </c>
      <c r="AC305" s="149">
        <f>TEXT(_xlfn.IFERROR(RIGHT(#REF!,LEN(#REF!)-FIND("D",#REF!)),""),"00")</f>
      </c>
    </row>
    <row r="306" spans="1:29" ht="33.75">
      <c r="A306" s="141" t="s">
        <v>538</v>
      </c>
      <c r="B306" s="141" t="s">
        <v>1330</v>
      </c>
      <c r="C306" s="125" t="s">
        <v>539</v>
      </c>
      <c r="D306" s="125" t="s">
        <v>50</v>
      </c>
      <c r="E306" s="141" t="s">
        <v>417</v>
      </c>
      <c r="F306" s="125" t="s">
        <v>612</v>
      </c>
      <c r="G306" s="125" t="s">
        <v>655</v>
      </c>
      <c r="H306" s="141" t="s">
        <v>13</v>
      </c>
      <c r="I306" s="141"/>
      <c r="J306" s="141"/>
      <c r="K306" s="141" t="s">
        <v>838</v>
      </c>
      <c r="L306" s="125" t="s">
        <v>839</v>
      </c>
      <c r="M306" s="141">
        <v>430</v>
      </c>
      <c r="N306" s="141" t="s">
        <v>842</v>
      </c>
      <c r="O306" s="125" t="s">
        <v>843</v>
      </c>
      <c r="P306" s="141">
        <v>1</v>
      </c>
      <c r="Q306" s="141"/>
      <c r="R306" s="125"/>
      <c r="S306" s="141"/>
      <c r="T306" s="141"/>
      <c r="U306" s="125"/>
      <c r="V306" s="141"/>
      <c r="W306" s="141"/>
      <c r="X306" s="125"/>
      <c r="Y306" s="141"/>
      <c r="Z306" s="149">
        <f>_xlfn.IFERROR(IF(#REF!=1,MID(#REF!,FIND("A",#REF!)+1,FIND("B",#REF!)-FIND("A",#REF!)-1),RIGHT(#REF!,1)),"")</f>
      </c>
      <c r="AA306" s="149">
        <f>TEXT(_xlfn.IFERROR(IF(#REF!=1,MID(#REF!,FIND("B",#REF!)+1,FIND("C",#REF!)-FIND("B",#REF!)-1),RIGHT(#REF!,LEN(#REF!)-FIND("B",#REF!))),""),"00")</f>
      </c>
      <c r="AB306" s="149">
        <f>TEXT(_xlfn.IFERROR(IF(#REF!=1,MID(#REF!,FIND("C",#REF!)+1,FIND("D",#REF!)-FIND("C",#REF!)-1),RIGHT(#REF!,LEN(#REF!)-FIND("C",#REF!))),""),"00")</f>
      </c>
      <c r="AC306" s="149">
        <f>TEXT(_xlfn.IFERROR(RIGHT(#REF!,LEN(#REF!)-FIND("D",#REF!)),""),"00")</f>
      </c>
    </row>
    <row r="307" spans="1:29" ht="33.75">
      <c r="A307" s="141" t="s">
        <v>540</v>
      </c>
      <c r="B307" s="141" t="s">
        <v>1331</v>
      </c>
      <c r="C307" s="125" t="s">
        <v>541</v>
      </c>
      <c r="D307" s="125" t="s">
        <v>36</v>
      </c>
      <c r="E307" s="141" t="s">
        <v>417</v>
      </c>
      <c r="F307" s="125" t="s">
        <v>37</v>
      </c>
      <c r="G307" s="125" t="s">
        <v>488</v>
      </c>
      <c r="H307" s="141" t="s">
        <v>13</v>
      </c>
      <c r="I307" s="141"/>
      <c r="J307" s="141"/>
      <c r="K307" s="141" t="s">
        <v>838</v>
      </c>
      <c r="L307" s="125" t="s">
        <v>839</v>
      </c>
      <c r="M307" s="156" t="s">
        <v>1753</v>
      </c>
      <c r="N307" s="141" t="s">
        <v>842</v>
      </c>
      <c r="O307" s="125" t="s">
        <v>843</v>
      </c>
      <c r="P307" s="141">
        <v>2</v>
      </c>
      <c r="Q307" s="141"/>
      <c r="R307" s="125"/>
      <c r="S307" s="141"/>
      <c r="T307" s="141"/>
      <c r="U307" s="125"/>
      <c r="V307" s="141"/>
      <c r="W307" s="141"/>
      <c r="X307" s="125"/>
      <c r="Y307" s="141"/>
      <c r="Z307" s="149">
        <f>_xlfn.IFERROR(IF(#REF!=1,MID(#REF!,FIND("A",#REF!)+1,FIND("B",#REF!)-FIND("A",#REF!)-1),RIGHT(#REF!,1)),"")</f>
      </c>
      <c r="AA307" s="149">
        <f>TEXT(_xlfn.IFERROR(IF(#REF!=1,MID(#REF!,FIND("B",#REF!)+1,FIND("C",#REF!)-FIND("B",#REF!)-1),RIGHT(#REF!,LEN(#REF!)-FIND("B",#REF!))),""),"00")</f>
      </c>
      <c r="AB307" s="149">
        <f>TEXT(_xlfn.IFERROR(IF(#REF!=1,MID(#REF!,FIND("C",#REF!)+1,FIND("D",#REF!)-FIND("C",#REF!)-1),RIGHT(#REF!,LEN(#REF!)-FIND("C",#REF!))),""),"00")</f>
      </c>
      <c r="AC307" s="149">
        <f>TEXT(_xlfn.IFERROR(RIGHT(#REF!,LEN(#REF!)-FIND("D",#REF!)),""),"00")</f>
      </c>
    </row>
    <row r="308" spans="1:29" ht="56.25">
      <c r="A308" s="141" t="s">
        <v>542</v>
      </c>
      <c r="B308" s="141" t="s">
        <v>1332</v>
      </c>
      <c r="C308" s="125" t="s">
        <v>543</v>
      </c>
      <c r="D308" s="125" t="s">
        <v>9</v>
      </c>
      <c r="E308" s="141" t="s">
        <v>417</v>
      </c>
      <c r="F308" s="125" t="s">
        <v>608</v>
      </c>
      <c r="G308" s="125" t="s">
        <v>488</v>
      </c>
      <c r="H308" s="141" t="s">
        <v>13</v>
      </c>
      <c r="I308" s="141"/>
      <c r="J308" s="141"/>
      <c r="K308" s="141" t="s">
        <v>838</v>
      </c>
      <c r="L308" s="125" t="s">
        <v>839</v>
      </c>
      <c r="M308" s="156" t="s">
        <v>1754</v>
      </c>
      <c r="N308" s="141" t="s">
        <v>842</v>
      </c>
      <c r="O308" s="125" t="s">
        <v>843</v>
      </c>
      <c r="P308" s="141">
        <v>1</v>
      </c>
      <c r="Q308" s="141" t="s">
        <v>819</v>
      </c>
      <c r="R308" s="125" t="s">
        <v>820</v>
      </c>
      <c r="S308" s="156" t="s">
        <v>1408</v>
      </c>
      <c r="T308" s="141"/>
      <c r="U308" s="125"/>
      <c r="V308" s="141"/>
      <c r="W308" s="141"/>
      <c r="X308" s="125"/>
      <c r="Y308" s="141"/>
      <c r="Z308" s="149">
        <f>_xlfn.IFERROR(IF(#REF!=1,MID(#REF!,FIND("A",#REF!)+1,FIND("B",#REF!)-FIND("A",#REF!)-1),RIGHT(#REF!,1)),"")</f>
      </c>
      <c r="AA308" s="149">
        <f>TEXT(_xlfn.IFERROR(IF(#REF!=1,MID(#REF!,FIND("B",#REF!)+1,FIND("C",#REF!)-FIND("B",#REF!)-1),RIGHT(#REF!,LEN(#REF!)-FIND("B",#REF!))),""),"00")</f>
      </c>
      <c r="AB308" s="149">
        <f>TEXT(_xlfn.IFERROR(IF(#REF!=1,MID(#REF!,FIND("C",#REF!)+1,FIND("D",#REF!)-FIND("C",#REF!)-1),RIGHT(#REF!,LEN(#REF!)-FIND("C",#REF!))),""),"00")</f>
      </c>
      <c r="AC308" s="149">
        <f>TEXT(_xlfn.IFERROR(RIGHT(#REF!,LEN(#REF!)-FIND("D",#REF!)),""),"00")</f>
      </c>
    </row>
    <row r="309" spans="1:29" ht="40.5" customHeight="1">
      <c r="A309" s="141" t="s">
        <v>1701</v>
      </c>
      <c r="B309" s="141" t="s">
        <v>1702</v>
      </c>
      <c r="C309" s="125" t="s">
        <v>1706</v>
      </c>
      <c r="D309" s="125" t="s">
        <v>62</v>
      </c>
      <c r="E309" s="141" t="s">
        <v>417</v>
      </c>
      <c r="F309" s="125" t="s">
        <v>1705</v>
      </c>
      <c r="G309" s="125" t="s">
        <v>1687</v>
      </c>
      <c r="H309" s="141" t="s">
        <v>13</v>
      </c>
      <c r="I309" s="141" t="s">
        <v>14</v>
      </c>
      <c r="J309" s="141"/>
      <c r="K309" s="141" t="s">
        <v>838</v>
      </c>
      <c r="L309" s="125" t="s">
        <v>839</v>
      </c>
      <c r="M309" s="141"/>
      <c r="N309" s="141" t="s">
        <v>840</v>
      </c>
      <c r="O309" s="125" t="s">
        <v>841</v>
      </c>
      <c r="P309" s="141">
        <v>1</v>
      </c>
      <c r="Q309" s="141"/>
      <c r="R309" s="125"/>
      <c r="S309" s="145"/>
      <c r="T309" s="141"/>
      <c r="U309" s="125"/>
      <c r="V309" s="141"/>
      <c r="W309" s="141"/>
      <c r="X309" s="125"/>
      <c r="Y309" s="141"/>
      <c r="Z309" s="149"/>
      <c r="AA309" s="149"/>
      <c r="AB309" s="149"/>
      <c r="AC309" s="149"/>
    </row>
    <row r="310" spans="1:29" ht="42.75" customHeight="1">
      <c r="A310" s="141" t="s">
        <v>1703</v>
      </c>
      <c r="B310" s="141" t="s">
        <v>1704</v>
      </c>
      <c r="C310" s="125" t="s">
        <v>1680</v>
      </c>
      <c r="D310" s="125" t="s">
        <v>58</v>
      </c>
      <c r="E310" s="141" t="s">
        <v>417</v>
      </c>
      <c r="F310" s="125" t="s">
        <v>59</v>
      </c>
      <c r="G310" s="125" t="s">
        <v>1688</v>
      </c>
      <c r="H310" s="141" t="s">
        <v>13</v>
      </c>
      <c r="I310" s="141" t="s">
        <v>14</v>
      </c>
      <c r="J310" s="141"/>
      <c r="K310" s="141" t="s">
        <v>838</v>
      </c>
      <c r="L310" s="125" t="s">
        <v>839</v>
      </c>
      <c r="M310" s="141"/>
      <c r="N310" s="141" t="s">
        <v>842</v>
      </c>
      <c r="O310" s="125" t="s">
        <v>843</v>
      </c>
      <c r="P310" s="141">
        <v>1</v>
      </c>
      <c r="Q310" s="141"/>
      <c r="R310" s="125"/>
      <c r="S310" s="145"/>
      <c r="T310" s="141"/>
      <c r="U310" s="125"/>
      <c r="V310" s="141"/>
      <c r="W310" s="141"/>
      <c r="X310" s="125"/>
      <c r="Y310" s="141"/>
      <c r="Z310" s="149"/>
      <c r="AA310" s="149"/>
      <c r="AB310" s="149"/>
      <c r="AC310" s="149"/>
    </row>
    <row r="311" spans="1:29" ht="39.75" customHeight="1">
      <c r="A311" s="141" t="s">
        <v>1707</v>
      </c>
      <c r="B311" s="141" t="s">
        <v>1745</v>
      </c>
      <c r="C311" s="125" t="s">
        <v>1673</v>
      </c>
      <c r="D311" s="125" t="s">
        <v>1674</v>
      </c>
      <c r="E311" s="141" t="s">
        <v>417</v>
      </c>
      <c r="F311" s="125" t="s">
        <v>59</v>
      </c>
      <c r="G311" s="125" t="s">
        <v>1746</v>
      </c>
      <c r="H311" s="141" t="s">
        <v>81</v>
      </c>
      <c r="I311" s="141" t="s">
        <v>14</v>
      </c>
      <c r="J311" s="141"/>
      <c r="K311" s="141" t="s">
        <v>838</v>
      </c>
      <c r="L311" s="125" t="s">
        <v>839</v>
      </c>
      <c r="M311" s="141"/>
      <c r="N311" s="141" t="s">
        <v>842</v>
      </c>
      <c r="O311" s="125" t="s">
        <v>843</v>
      </c>
      <c r="P311" s="141">
        <v>1</v>
      </c>
      <c r="Q311" s="141"/>
      <c r="R311" s="125"/>
      <c r="S311" s="145"/>
      <c r="T311" s="141"/>
      <c r="U311" s="125"/>
      <c r="V311" s="141"/>
      <c r="W311" s="141"/>
      <c r="X311" s="125"/>
      <c r="Y311" s="141"/>
      <c r="Z311" s="149"/>
      <c r="AA311" s="149"/>
      <c r="AB311" s="149"/>
      <c r="AC311" s="149"/>
    </row>
    <row r="312" spans="1:29" ht="42.75" customHeight="1">
      <c r="A312" s="141" t="s">
        <v>1708</v>
      </c>
      <c r="B312" s="141" t="s">
        <v>1709</v>
      </c>
      <c r="C312" s="125" t="s">
        <v>1671</v>
      </c>
      <c r="D312" s="125" t="s">
        <v>62</v>
      </c>
      <c r="E312" s="141" t="s">
        <v>417</v>
      </c>
      <c r="F312" s="125" t="s">
        <v>55</v>
      </c>
      <c r="G312" s="125" t="s">
        <v>1689</v>
      </c>
      <c r="H312" s="141" t="s">
        <v>13</v>
      </c>
      <c r="I312" s="141" t="s">
        <v>14</v>
      </c>
      <c r="J312" s="141"/>
      <c r="K312" s="141" t="s">
        <v>838</v>
      </c>
      <c r="L312" s="125" t="s">
        <v>839</v>
      </c>
      <c r="M312" s="141"/>
      <c r="N312" s="141" t="s">
        <v>840</v>
      </c>
      <c r="O312" s="125" t="s">
        <v>841</v>
      </c>
      <c r="P312" s="141">
        <v>1</v>
      </c>
      <c r="Q312" s="141"/>
      <c r="R312" s="125"/>
      <c r="S312" s="145"/>
      <c r="T312" s="141"/>
      <c r="U312" s="125"/>
      <c r="V312" s="141"/>
      <c r="W312" s="141"/>
      <c r="X312" s="125"/>
      <c r="Y312" s="141"/>
      <c r="Z312" s="149"/>
      <c r="AA312" s="149"/>
      <c r="AB312" s="149"/>
      <c r="AC312" s="149"/>
    </row>
    <row r="313" spans="1:29" ht="36.75" customHeight="1">
      <c r="A313" s="141" t="s">
        <v>1710</v>
      </c>
      <c r="B313" s="141" t="s">
        <v>1712</v>
      </c>
      <c r="C313" s="125" t="s">
        <v>1711</v>
      </c>
      <c r="D313" s="125" t="s">
        <v>62</v>
      </c>
      <c r="E313" s="141" t="s">
        <v>417</v>
      </c>
      <c r="F313" s="125" t="s">
        <v>55</v>
      </c>
      <c r="G313" s="125" t="s">
        <v>1689</v>
      </c>
      <c r="H313" s="141" t="s">
        <v>13</v>
      </c>
      <c r="I313" s="141" t="s">
        <v>14</v>
      </c>
      <c r="J313" s="141"/>
      <c r="K313" s="141" t="s">
        <v>838</v>
      </c>
      <c r="L313" s="125" t="s">
        <v>839</v>
      </c>
      <c r="M313" s="141"/>
      <c r="N313" s="141" t="s">
        <v>840</v>
      </c>
      <c r="O313" s="125" t="s">
        <v>841</v>
      </c>
      <c r="P313" s="141">
        <v>1</v>
      </c>
      <c r="Q313" s="141"/>
      <c r="R313" s="125"/>
      <c r="S313" s="145"/>
      <c r="T313" s="141"/>
      <c r="U313" s="125"/>
      <c r="V313" s="141"/>
      <c r="W313" s="141"/>
      <c r="X313" s="125"/>
      <c r="Y313" s="141"/>
      <c r="Z313" s="149"/>
      <c r="AA313" s="149"/>
      <c r="AB313" s="149"/>
      <c r="AC313" s="149"/>
    </row>
    <row r="314" spans="1:29" ht="41.25" customHeight="1">
      <c r="A314" s="141" t="s">
        <v>1713</v>
      </c>
      <c r="B314" s="141" t="s">
        <v>1714</v>
      </c>
      <c r="C314" s="125" t="s">
        <v>1670</v>
      </c>
      <c r="D314" s="125" t="s">
        <v>62</v>
      </c>
      <c r="E314" s="141" t="s">
        <v>417</v>
      </c>
      <c r="F314" s="125" t="s">
        <v>55</v>
      </c>
      <c r="G314" s="125" t="s">
        <v>1689</v>
      </c>
      <c r="H314" s="141" t="s">
        <v>13</v>
      </c>
      <c r="I314" s="141" t="s">
        <v>14</v>
      </c>
      <c r="J314" s="141"/>
      <c r="K314" s="141" t="s">
        <v>838</v>
      </c>
      <c r="L314" s="125" t="s">
        <v>839</v>
      </c>
      <c r="M314" s="141"/>
      <c r="N314" s="141" t="s">
        <v>840</v>
      </c>
      <c r="O314" s="125" t="s">
        <v>841</v>
      </c>
      <c r="P314" s="141">
        <v>1</v>
      </c>
      <c r="Q314" s="141"/>
      <c r="R314" s="125"/>
      <c r="S314" s="145"/>
      <c r="T314" s="141"/>
      <c r="U314" s="125"/>
      <c r="V314" s="141"/>
      <c r="W314" s="141"/>
      <c r="X314" s="125"/>
      <c r="Y314" s="141"/>
      <c r="Z314" s="149"/>
      <c r="AA314" s="149"/>
      <c r="AB314" s="149"/>
      <c r="AC314" s="149"/>
    </row>
    <row r="315" spans="1:29" ht="37.5" customHeight="1">
      <c r="A315" s="141" t="s">
        <v>1715</v>
      </c>
      <c r="B315" s="141" t="s">
        <v>1716</v>
      </c>
      <c r="C315" s="125" t="s">
        <v>1669</v>
      </c>
      <c r="D315" s="125" t="s">
        <v>62</v>
      </c>
      <c r="E315" s="141" t="s">
        <v>417</v>
      </c>
      <c r="F315" s="125" t="s">
        <v>55</v>
      </c>
      <c r="G315" s="125" t="s">
        <v>1689</v>
      </c>
      <c r="H315" s="141" t="s">
        <v>13</v>
      </c>
      <c r="I315" s="141" t="s">
        <v>14</v>
      </c>
      <c r="J315" s="141"/>
      <c r="K315" s="141" t="s">
        <v>838</v>
      </c>
      <c r="L315" s="125" t="s">
        <v>839</v>
      </c>
      <c r="M315" s="141"/>
      <c r="N315" s="141" t="s">
        <v>840</v>
      </c>
      <c r="O315" s="125" t="s">
        <v>841</v>
      </c>
      <c r="P315" s="141">
        <v>1</v>
      </c>
      <c r="Q315" s="141"/>
      <c r="R315" s="125"/>
      <c r="S315" s="145"/>
      <c r="T315" s="141"/>
      <c r="U315" s="125"/>
      <c r="V315" s="141"/>
      <c r="W315" s="141"/>
      <c r="X315" s="125"/>
      <c r="Y315" s="141"/>
      <c r="Z315" s="149"/>
      <c r="AA315" s="149"/>
      <c r="AB315" s="149"/>
      <c r="AC315" s="149"/>
    </row>
    <row r="316" spans="1:29" ht="32.25" customHeight="1">
      <c r="A316" s="141" t="s">
        <v>1724</v>
      </c>
      <c r="B316" s="141" t="s">
        <v>1747</v>
      </c>
      <c r="C316" s="125" t="s">
        <v>1678</v>
      </c>
      <c r="D316" s="125" t="s">
        <v>9</v>
      </c>
      <c r="E316" s="141" t="s">
        <v>417</v>
      </c>
      <c r="F316" s="125" t="s">
        <v>11</v>
      </c>
      <c r="G316" s="125" t="s">
        <v>1689</v>
      </c>
      <c r="H316" s="141" t="s">
        <v>15</v>
      </c>
      <c r="I316" s="141" t="s">
        <v>14</v>
      </c>
      <c r="J316" s="141"/>
      <c r="K316" s="141" t="s">
        <v>838</v>
      </c>
      <c r="L316" s="125" t="s">
        <v>839</v>
      </c>
      <c r="M316" s="141"/>
      <c r="N316" s="141" t="s">
        <v>840</v>
      </c>
      <c r="O316" s="125" t="s">
        <v>841</v>
      </c>
      <c r="P316" s="141">
        <v>1</v>
      </c>
      <c r="Q316" s="141"/>
      <c r="R316" s="125"/>
      <c r="S316" s="145"/>
      <c r="T316" s="141"/>
      <c r="U316" s="125"/>
      <c r="V316" s="141"/>
      <c r="W316" s="141"/>
      <c r="X316" s="125"/>
      <c r="Y316" s="141"/>
      <c r="Z316" s="149"/>
      <c r="AA316" s="149"/>
      <c r="AB316" s="149"/>
      <c r="AC316" s="149"/>
    </row>
    <row r="317" spans="1:29" ht="33.75">
      <c r="A317" s="141" t="s">
        <v>544</v>
      </c>
      <c r="B317" s="141"/>
      <c r="C317" s="125" t="s">
        <v>545</v>
      </c>
      <c r="D317" s="125"/>
      <c r="E317" s="141"/>
      <c r="F317" s="125"/>
      <c r="G317" s="125"/>
      <c r="H317" s="141"/>
      <c r="I317" s="141"/>
      <c r="J317" s="141"/>
      <c r="K317" s="141"/>
      <c r="L317" s="125"/>
      <c r="M317" s="141"/>
      <c r="N317" s="141"/>
      <c r="O317" s="125"/>
      <c r="P317" s="141"/>
      <c r="Q317" s="141"/>
      <c r="R317" s="125"/>
      <c r="S317" s="141"/>
      <c r="T317" s="141"/>
      <c r="U317" s="125"/>
      <c r="V317" s="141"/>
      <c r="W317" s="141"/>
      <c r="X317" s="125"/>
      <c r="Y317" s="141"/>
      <c r="Z317" s="149">
        <f>_xlfn.IFERROR(IF(#REF!=1,MID(#REF!,FIND("A",#REF!)+1,FIND("B",#REF!)-FIND("A",#REF!)-1),RIGHT(#REF!,1)),"")</f>
      </c>
      <c r="AA317" s="149">
        <f>TEXT(_xlfn.IFERROR(IF(#REF!=1,MID(#REF!,FIND("B",#REF!)+1,FIND("C",#REF!)-FIND("B",#REF!)-1),RIGHT(#REF!,LEN(#REF!)-FIND("B",#REF!))),""),"00")</f>
      </c>
      <c r="AB317" s="149">
        <f>TEXT(_xlfn.IFERROR(IF(#REF!=1,MID(#REF!,FIND("C",#REF!)+1,FIND("D",#REF!)-FIND("C",#REF!)-1),RIGHT(#REF!,LEN(#REF!)-FIND("C",#REF!))),""),"00")</f>
      </c>
      <c r="AC317" s="149">
        <f>TEXT(_xlfn.IFERROR(RIGHT(#REF!,LEN(#REF!)-FIND("D",#REF!)),""),"00")</f>
      </c>
    </row>
    <row r="318" spans="1:29" ht="58.5" customHeight="1">
      <c r="A318" s="141" t="s">
        <v>547</v>
      </c>
      <c r="B318" s="141" t="s">
        <v>1333</v>
      </c>
      <c r="C318" s="125" t="s">
        <v>548</v>
      </c>
      <c r="D318" s="125" t="s">
        <v>549</v>
      </c>
      <c r="E318" s="141" t="s">
        <v>79</v>
      </c>
      <c r="F318" s="125" t="s">
        <v>55</v>
      </c>
      <c r="G318" s="125" t="s">
        <v>1334</v>
      </c>
      <c r="H318" s="141" t="s">
        <v>81</v>
      </c>
      <c r="I318" s="141" t="s">
        <v>14</v>
      </c>
      <c r="J318" s="141"/>
      <c r="K318" s="141"/>
      <c r="L318" s="125"/>
      <c r="M318" s="141"/>
      <c r="N318" s="141"/>
      <c r="O318" s="125"/>
      <c r="P318" s="141"/>
      <c r="Q318" s="141"/>
      <c r="R318" s="125"/>
      <c r="S318" s="141"/>
      <c r="T318" s="141"/>
      <c r="U318" s="125"/>
      <c r="V318" s="141"/>
      <c r="W318" s="141"/>
      <c r="X318" s="125"/>
      <c r="Y318" s="141"/>
      <c r="Z318" s="149"/>
      <c r="AA318" s="149"/>
      <c r="AB318" s="149"/>
      <c r="AC318" s="149"/>
    </row>
    <row r="319" spans="1:29" ht="58.5" customHeight="1">
      <c r="A319" s="141" t="s">
        <v>550</v>
      </c>
      <c r="B319" s="141" t="s">
        <v>1335</v>
      </c>
      <c r="C319" s="125" t="s">
        <v>551</v>
      </c>
      <c r="D319" s="125" t="s">
        <v>552</v>
      </c>
      <c r="E319" s="141" t="s">
        <v>79</v>
      </c>
      <c r="F319" s="125" t="s">
        <v>55</v>
      </c>
      <c r="G319" s="125" t="s">
        <v>80</v>
      </c>
      <c r="H319" s="141" t="s">
        <v>81</v>
      </c>
      <c r="I319" s="141" t="s">
        <v>14</v>
      </c>
      <c r="J319" s="141"/>
      <c r="K319" s="141"/>
      <c r="L319" s="125"/>
      <c r="M319" s="141"/>
      <c r="N319" s="141"/>
      <c r="O319" s="125"/>
      <c r="P319" s="141"/>
      <c r="Q319" s="141"/>
      <c r="R319" s="125"/>
      <c r="S319" s="141"/>
      <c r="T319" s="141"/>
      <c r="U319" s="125"/>
      <c r="V319" s="141"/>
      <c r="W319" s="141"/>
      <c r="X319" s="125"/>
      <c r="Y319" s="141"/>
      <c r="Z319" s="149"/>
      <c r="AA319" s="149"/>
      <c r="AB319" s="149"/>
      <c r="AC319" s="149"/>
    </row>
    <row r="320" spans="1:29" ht="78.75">
      <c r="A320" s="141" t="s">
        <v>553</v>
      </c>
      <c r="B320" s="141"/>
      <c r="C320" s="125" t="s">
        <v>554</v>
      </c>
      <c r="D320" s="125"/>
      <c r="E320" s="141"/>
      <c r="F320" s="125"/>
      <c r="G320" s="125"/>
      <c r="H320" s="141"/>
      <c r="I320" s="141"/>
      <c r="J320" s="141"/>
      <c r="K320" s="141"/>
      <c r="L320" s="125"/>
      <c r="M320" s="141"/>
      <c r="N320" s="141"/>
      <c r="O320" s="125"/>
      <c r="P320" s="141"/>
      <c r="Q320" s="141"/>
      <c r="R320" s="125"/>
      <c r="S320" s="141"/>
      <c r="T320" s="141"/>
      <c r="U320" s="125"/>
      <c r="V320" s="141"/>
      <c r="W320" s="141"/>
      <c r="X320" s="125"/>
      <c r="Y320" s="141"/>
      <c r="Z320" s="149">
        <f>_xlfn.IFERROR(IF(#REF!=1,MID(#REF!,FIND("A",#REF!)+1,FIND("B",#REF!)-FIND("A",#REF!)-1),RIGHT(#REF!,1)),"")</f>
      </c>
      <c r="AA320" s="149">
        <f>TEXT(_xlfn.IFERROR(IF(#REF!=1,MID(#REF!,FIND("B",#REF!)+1,FIND("C",#REF!)-FIND("B",#REF!)-1),RIGHT(#REF!,LEN(#REF!)-FIND("B",#REF!))),""),"00")</f>
      </c>
      <c r="AB320" s="149">
        <f>TEXT(_xlfn.IFERROR(IF(#REF!=1,MID(#REF!,FIND("C",#REF!)+1,FIND("D",#REF!)-FIND("C",#REF!)-1),RIGHT(#REF!,LEN(#REF!)-FIND("C",#REF!))),""),"00")</f>
      </c>
      <c r="AC320" s="149">
        <f>TEXT(_xlfn.IFERROR(RIGHT(#REF!,LEN(#REF!)-FIND("D",#REF!)),""),"00")</f>
      </c>
    </row>
    <row r="321" spans="1:29" ht="33.75">
      <c r="A321" s="141" t="s">
        <v>556</v>
      </c>
      <c r="B321" s="141"/>
      <c r="C321" s="125" t="s">
        <v>557</v>
      </c>
      <c r="D321" s="125"/>
      <c r="E321" s="141"/>
      <c r="F321" s="125"/>
      <c r="G321" s="125"/>
      <c r="H321" s="141"/>
      <c r="I321" s="141" t="s">
        <v>14</v>
      </c>
      <c r="J321" s="141"/>
      <c r="K321" s="141"/>
      <c r="L321" s="125"/>
      <c r="M321" s="141"/>
      <c r="N321" s="141"/>
      <c r="O321" s="125"/>
      <c r="P321" s="141"/>
      <c r="Q321" s="141"/>
      <c r="R321" s="125"/>
      <c r="S321" s="141"/>
      <c r="T321" s="141"/>
      <c r="U321" s="125"/>
      <c r="V321" s="141"/>
      <c r="W321" s="141"/>
      <c r="X321" s="125"/>
      <c r="Y321" s="141"/>
      <c r="Z321" s="149">
        <f>_xlfn.IFERROR(IF(#REF!=1,MID(#REF!,FIND("A",#REF!)+1,FIND("B",#REF!)-FIND("A",#REF!)-1),RIGHT(#REF!,1)),"")</f>
      </c>
      <c r="AA321" s="149">
        <f>TEXT(_xlfn.IFERROR(IF(#REF!=1,MID(#REF!,FIND("B",#REF!)+1,FIND("C",#REF!)-FIND("B",#REF!)-1),RIGHT(#REF!,LEN(#REF!)-FIND("B",#REF!))),""),"00")</f>
      </c>
      <c r="AB321" s="149">
        <f>TEXT(_xlfn.IFERROR(IF(#REF!=1,MID(#REF!,FIND("C",#REF!)+1,FIND("D",#REF!)-FIND("C",#REF!)-1),RIGHT(#REF!,LEN(#REF!)-FIND("C",#REF!))),""),"00")</f>
      </c>
      <c r="AC321" s="149">
        <f>TEXT(_xlfn.IFERROR(RIGHT(#REF!,LEN(#REF!)-FIND("D",#REF!)),""),"00")</f>
      </c>
    </row>
    <row r="322" spans="1:29" ht="45">
      <c r="A322" s="141" t="s">
        <v>559</v>
      </c>
      <c r="B322" s="58" t="s">
        <v>1336</v>
      </c>
      <c r="C322" s="125" t="s">
        <v>560</v>
      </c>
      <c r="D322" s="125" t="s">
        <v>40</v>
      </c>
      <c r="E322" s="141" t="s">
        <v>79</v>
      </c>
      <c r="F322" s="125" t="s">
        <v>611</v>
      </c>
      <c r="G322" s="125" t="s">
        <v>123</v>
      </c>
      <c r="H322" s="141" t="s">
        <v>13</v>
      </c>
      <c r="I322" s="141"/>
      <c r="J322" s="141"/>
      <c r="K322" s="141" t="s">
        <v>728</v>
      </c>
      <c r="L322" s="125" t="s">
        <v>729</v>
      </c>
      <c r="M322" s="141">
        <v>1</v>
      </c>
      <c r="N322" s="141" t="s">
        <v>730</v>
      </c>
      <c r="O322" s="125" t="s">
        <v>731</v>
      </c>
      <c r="P322" s="141">
        <v>7280</v>
      </c>
      <c r="Q322" s="141"/>
      <c r="R322" s="125"/>
      <c r="S322" s="141"/>
      <c r="T322" s="141"/>
      <c r="U322" s="125"/>
      <c r="V322" s="141"/>
      <c r="W322" s="141"/>
      <c r="X322" s="125"/>
      <c r="Y322" s="141"/>
      <c r="Z322" s="149">
        <f>_xlfn.IFERROR(IF(#REF!=1,MID(#REF!,FIND("A",#REF!)+1,FIND("B",#REF!)-FIND("A",#REF!)-1),RIGHT(#REF!,1)),"")</f>
      </c>
      <c r="AA322" s="149">
        <f>TEXT(_xlfn.IFERROR(IF(#REF!=1,MID(#REF!,FIND("B",#REF!)+1,FIND("C",#REF!)-FIND("B",#REF!)-1),RIGHT(#REF!,LEN(#REF!)-FIND("B",#REF!))),""),"00")</f>
      </c>
      <c r="AB322" s="149">
        <f>TEXT(_xlfn.IFERROR(IF(#REF!=1,MID(#REF!,FIND("C",#REF!)+1,FIND("D",#REF!)-FIND("C",#REF!)-1),RIGHT(#REF!,LEN(#REF!)-FIND("C",#REF!))),""),"00")</f>
      </c>
      <c r="AC322" s="149">
        <f>TEXT(_xlfn.IFERROR(RIGHT(#REF!,LEN(#REF!)-FIND("D",#REF!)),""),"00")</f>
      </c>
    </row>
    <row r="323" spans="1:29" ht="22.5">
      <c r="A323" s="141" t="s">
        <v>561</v>
      </c>
      <c r="B323" s="141"/>
      <c r="C323" s="125" t="s">
        <v>562</v>
      </c>
      <c r="D323" s="125"/>
      <c r="E323" s="141"/>
      <c r="F323" s="125"/>
      <c r="G323" s="125"/>
      <c r="H323" s="141"/>
      <c r="I323" s="141"/>
      <c r="J323" s="141"/>
      <c r="K323" s="141"/>
      <c r="L323" s="125"/>
      <c r="M323" s="141"/>
      <c r="N323" s="141"/>
      <c r="O323" s="125"/>
      <c r="P323" s="141"/>
      <c r="Q323" s="141"/>
      <c r="R323" s="125"/>
      <c r="S323" s="141"/>
      <c r="T323" s="141"/>
      <c r="U323" s="125"/>
      <c r="V323" s="141"/>
      <c r="W323" s="141"/>
      <c r="X323" s="125"/>
      <c r="Y323" s="141"/>
      <c r="Z323" s="149">
        <f>_xlfn.IFERROR(IF(#REF!=1,MID(#REF!,FIND("A",#REF!)+1,FIND("B",#REF!)-FIND("A",#REF!)-1),RIGHT(#REF!,1)),"")</f>
      </c>
      <c r="AA323" s="149">
        <f>TEXT(_xlfn.IFERROR(IF(#REF!=1,MID(#REF!,FIND("B",#REF!)+1,FIND("C",#REF!)-FIND("B",#REF!)-1),RIGHT(#REF!,LEN(#REF!)-FIND("B",#REF!))),""),"00")</f>
      </c>
      <c r="AB323" s="149">
        <f>TEXT(_xlfn.IFERROR(IF(#REF!=1,MID(#REF!,FIND("C",#REF!)+1,FIND("D",#REF!)-FIND("C",#REF!)-1),RIGHT(#REF!,LEN(#REF!)-FIND("C",#REF!))),""),"00")</f>
      </c>
      <c r="AC323" s="149">
        <f>TEXT(_xlfn.IFERROR(RIGHT(#REF!,LEN(#REF!)-FIND("D",#REF!)),""),"00")</f>
      </c>
    </row>
    <row r="324" spans="1:29" ht="33.75">
      <c r="A324" s="141" t="s">
        <v>563</v>
      </c>
      <c r="B324" s="141"/>
      <c r="C324" s="125" t="s">
        <v>564</v>
      </c>
      <c r="D324" s="125"/>
      <c r="E324" s="141"/>
      <c r="F324" s="125"/>
      <c r="G324" s="125"/>
      <c r="H324" s="141"/>
      <c r="I324" s="141"/>
      <c r="J324" s="141"/>
      <c r="K324" s="141"/>
      <c r="L324" s="125"/>
      <c r="M324" s="141"/>
      <c r="N324" s="141"/>
      <c r="O324" s="125"/>
      <c r="P324" s="141"/>
      <c r="Q324" s="141"/>
      <c r="R324" s="125"/>
      <c r="S324" s="141"/>
      <c r="T324" s="141"/>
      <c r="U324" s="125"/>
      <c r="V324" s="141"/>
      <c r="W324" s="141"/>
      <c r="X324" s="125"/>
      <c r="Y324" s="141"/>
      <c r="Z324" s="149">
        <f>_xlfn.IFERROR(IF(#REF!=1,MID(#REF!,FIND("A",#REF!)+1,FIND("B",#REF!)-FIND("A",#REF!)-1),RIGHT(#REF!,1)),"")</f>
      </c>
      <c r="AA324" s="149">
        <f>TEXT(_xlfn.IFERROR(IF(#REF!=1,MID(#REF!,FIND("B",#REF!)+1,FIND("C",#REF!)-FIND("B",#REF!)-1),RIGHT(#REF!,LEN(#REF!)-FIND("B",#REF!))),""),"00")</f>
      </c>
      <c r="AB324" s="149">
        <f>TEXT(_xlfn.IFERROR(IF(#REF!=1,MID(#REF!,FIND("C",#REF!)+1,FIND("D",#REF!)-FIND("C",#REF!)-1),RIGHT(#REF!,LEN(#REF!)-FIND("C",#REF!))),""),"00")</f>
      </c>
      <c r="AC324" s="149">
        <f>TEXT(_xlfn.IFERROR(RIGHT(#REF!,LEN(#REF!)-FIND("D",#REF!)),""),"00")</f>
      </c>
    </row>
    <row r="325" spans="1:29" ht="67.5">
      <c r="A325" s="141" t="s">
        <v>565</v>
      </c>
      <c r="B325" s="141" t="s">
        <v>1337</v>
      </c>
      <c r="C325" s="125" t="s">
        <v>847</v>
      </c>
      <c r="D325" s="125" t="s">
        <v>848</v>
      </c>
      <c r="E325" s="141" t="s">
        <v>568</v>
      </c>
      <c r="F325" s="125" t="s">
        <v>610</v>
      </c>
      <c r="G325" s="125" t="s">
        <v>569</v>
      </c>
      <c r="H325" s="141" t="s">
        <v>13</v>
      </c>
      <c r="I325" s="141"/>
      <c r="J325" s="141"/>
      <c r="K325" s="141" t="s">
        <v>849</v>
      </c>
      <c r="L325" s="125" t="s">
        <v>850</v>
      </c>
      <c r="M325" s="141">
        <v>2000</v>
      </c>
      <c r="N325" s="141" t="s">
        <v>851</v>
      </c>
      <c r="O325" s="125" t="s">
        <v>853</v>
      </c>
      <c r="P325" s="141">
        <v>1</v>
      </c>
      <c r="Q325" s="141"/>
      <c r="R325" s="125"/>
      <c r="S325" s="141"/>
      <c r="T325" s="141"/>
      <c r="U325" s="125"/>
      <c r="V325" s="141"/>
      <c r="W325" s="141"/>
      <c r="X325" s="125"/>
      <c r="Y325" s="141"/>
      <c r="Z325" s="149">
        <f>_xlfn.IFERROR(IF(#REF!=1,MID(#REF!,FIND("A",#REF!)+1,FIND("B",#REF!)-FIND("A",#REF!)-1),RIGHT(#REF!,1)),"")</f>
      </c>
      <c r="AA325" s="149">
        <f>TEXT(_xlfn.IFERROR(IF(#REF!=1,MID(#REF!,FIND("B",#REF!)+1,FIND("C",#REF!)-FIND("B",#REF!)-1),RIGHT(#REF!,LEN(#REF!)-FIND("B",#REF!))),""),"00")</f>
      </c>
      <c r="AB325" s="149">
        <f>TEXT(_xlfn.IFERROR(IF(#REF!=1,MID(#REF!,FIND("C",#REF!)+1,FIND("D",#REF!)-FIND("C",#REF!)-1),RIGHT(#REF!,LEN(#REF!)-FIND("C",#REF!))),""),"00")</f>
      </c>
      <c r="AC325" s="149">
        <f>TEXT(_xlfn.IFERROR(RIGHT(#REF!,LEN(#REF!)-FIND("D",#REF!)),""),"00")</f>
      </c>
    </row>
    <row r="326" spans="1:29" ht="67.5">
      <c r="A326" s="141" t="s">
        <v>570</v>
      </c>
      <c r="B326" s="141" t="s">
        <v>1338</v>
      </c>
      <c r="C326" s="125" t="s">
        <v>571</v>
      </c>
      <c r="D326" s="125" t="s">
        <v>58</v>
      </c>
      <c r="E326" s="141" t="s">
        <v>568</v>
      </c>
      <c r="F326" s="125" t="s">
        <v>614</v>
      </c>
      <c r="G326" s="125" t="s">
        <v>569</v>
      </c>
      <c r="H326" s="141" t="s">
        <v>13</v>
      </c>
      <c r="I326" s="141"/>
      <c r="J326" s="141"/>
      <c r="K326" s="141" t="s">
        <v>849</v>
      </c>
      <c r="L326" s="125" t="s">
        <v>850</v>
      </c>
      <c r="M326" s="141">
        <v>3212</v>
      </c>
      <c r="N326" s="141" t="s">
        <v>851</v>
      </c>
      <c r="O326" s="125" t="s">
        <v>852</v>
      </c>
      <c r="P326" s="141">
        <v>1</v>
      </c>
      <c r="Q326" s="141"/>
      <c r="R326" s="125"/>
      <c r="S326" s="141"/>
      <c r="T326" s="141"/>
      <c r="U326" s="125"/>
      <c r="V326" s="141"/>
      <c r="W326" s="141"/>
      <c r="X326" s="125"/>
      <c r="Y326" s="141"/>
      <c r="Z326" s="149">
        <f>_xlfn.IFERROR(IF(#REF!=1,MID(#REF!,FIND("A",#REF!)+1,FIND("B",#REF!)-FIND("A",#REF!)-1),RIGHT(#REF!,1)),"")</f>
      </c>
      <c r="AA326" s="149">
        <f>TEXT(_xlfn.IFERROR(IF(#REF!=1,MID(#REF!,FIND("B",#REF!)+1,FIND("C",#REF!)-FIND("B",#REF!)-1),RIGHT(#REF!,LEN(#REF!)-FIND("B",#REF!))),""),"00")</f>
      </c>
      <c r="AB326" s="149">
        <f>TEXT(_xlfn.IFERROR(IF(#REF!=1,MID(#REF!,FIND("C",#REF!)+1,FIND("D",#REF!)-FIND("C",#REF!)-1),RIGHT(#REF!,LEN(#REF!)-FIND("C",#REF!))),""),"00")</f>
      </c>
      <c r="AC326" s="149">
        <f>TEXT(_xlfn.IFERROR(RIGHT(#REF!,LEN(#REF!)-FIND("D",#REF!)),""),"00")</f>
      </c>
    </row>
    <row r="327" spans="1:29" ht="67.5">
      <c r="A327" s="141" t="s">
        <v>572</v>
      </c>
      <c r="B327" s="141" t="s">
        <v>1339</v>
      </c>
      <c r="C327" s="125" t="s">
        <v>573</v>
      </c>
      <c r="D327" s="125" t="s">
        <v>46</v>
      </c>
      <c r="E327" s="141" t="s">
        <v>568</v>
      </c>
      <c r="F327" s="125" t="s">
        <v>179</v>
      </c>
      <c r="G327" s="125" t="s">
        <v>569</v>
      </c>
      <c r="H327" s="141" t="s">
        <v>13</v>
      </c>
      <c r="I327" s="141"/>
      <c r="J327" s="141"/>
      <c r="K327" s="141" t="s">
        <v>849</v>
      </c>
      <c r="L327" s="125" t="s">
        <v>850</v>
      </c>
      <c r="M327" s="141">
        <v>1580</v>
      </c>
      <c r="N327" s="141"/>
      <c r="O327" s="125"/>
      <c r="P327" s="141"/>
      <c r="Q327" s="141"/>
      <c r="R327" s="125"/>
      <c r="S327" s="141"/>
      <c r="T327" s="141"/>
      <c r="U327" s="125"/>
      <c r="V327" s="141"/>
      <c r="W327" s="141"/>
      <c r="X327" s="125"/>
      <c r="Y327" s="141"/>
      <c r="Z327" s="149">
        <f>_xlfn.IFERROR(IF(#REF!=1,MID(#REF!,FIND("A",#REF!)+1,FIND("B",#REF!)-FIND("A",#REF!)-1),RIGHT(#REF!,1)),"")</f>
      </c>
      <c r="AA327" s="149">
        <f>TEXT(_xlfn.IFERROR(IF(#REF!=1,MID(#REF!,FIND("B",#REF!)+1,FIND("C",#REF!)-FIND("B",#REF!)-1),RIGHT(#REF!,LEN(#REF!)-FIND("B",#REF!))),""),"00")</f>
      </c>
      <c r="AB327" s="149">
        <f>TEXT(_xlfn.IFERROR(IF(#REF!=1,MID(#REF!,FIND("C",#REF!)+1,FIND("D",#REF!)-FIND("C",#REF!)-1),RIGHT(#REF!,LEN(#REF!)-FIND("C",#REF!))),""),"00")</f>
      </c>
      <c r="AC327" s="149">
        <f>TEXT(_xlfn.IFERROR(RIGHT(#REF!,LEN(#REF!)-FIND("D",#REF!)),""),"00")</f>
      </c>
    </row>
    <row r="328" spans="1:29" ht="68.25" customHeight="1">
      <c r="A328" s="141" t="s">
        <v>574</v>
      </c>
      <c r="B328" s="141" t="s">
        <v>1340</v>
      </c>
      <c r="C328" s="125" t="s">
        <v>854</v>
      </c>
      <c r="D328" s="125" t="s">
        <v>40</v>
      </c>
      <c r="E328" s="141" t="s">
        <v>568</v>
      </c>
      <c r="F328" s="125" t="s">
        <v>611</v>
      </c>
      <c r="G328" s="125" t="s">
        <v>569</v>
      </c>
      <c r="H328" s="141" t="s">
        <v>13</v>
      </c>
      <c r="I328" s="141"/>
      <c r="J328" s="141"/>
      <c r="K328" s="141" t="s">
        <v>849</v>
      </c>
      <c r="L328" s="125" t="s">
        <v>856</v>
      </c>
      <c r="M328" s="141">
        <v>2392</v>
      </c>
      <c r="N328" s="141"/>
      <c r="O328" s="125"/>
      <c r="P328" s="141"/>
      <c r="Q328" s="141"/>
      <c r="R328" s="125"/>
      <c r="S328" s="141"/>
      <c r="T328" s="141"/>
      <c r="U328" s="125"/>
      <c r="V328" s="141"/>
      <c r="W328" s="141"/>
      <c r="X328" s="125"/>
      <c r="Y328" s="141"/>
      <c r="Z328" s="149">
        <f>_xlfn.IFERROR(IF(#REF!=1,MID(#REF!,FIND("A",#REF!)+1,FIND("B",#REF!)-FIND("A",#REF!)-1),RIGHT(#REF!,1)),"")</f>
      </c>
      <c r="AA328" s="149">
        <f>TEXT(_xlfn.IFERROR(IF(#REF!=1,MID(#REF!,FIND("B",#REF!)+1,FIND("C",#REF!)-FIND("B",#REF!)-1),RIGHT(#REF!,LEN(#REF!)-FIND("B",#REF!))),""),"00")</f>
      </c>
      <c r="AB328" s="149">
        <f>TEXT(_xlfn.IFERROR(IF(#REF!=1,MID(#REF!,FIND("C",#REF!)+1,FIND("D",#REF!)-FIND("C",#REF!)-1),RIGHT(#REF!,LEN(#REF!)-FIND("C",#REF!))),""),"00")</f>
      </c>
      <c r="AC328" s="149">
        <f>TEXT(_xlfn.IFERROR(RIGHT(#REF!,LEN(#REF!)-FIND("D",#REF!)),""),"00")</f>
      </c>
    </row>
    <row r="329" spans="1:29" ht="67.5">
      <c r="A329" s="141" t="s">
        <v>576</v>
      </c>
      <c r="B329" s="141" t="s">
        <v>1341</v>
      </c>
      <c r="C329" s="125" t="s">
        <v>577</v>
      </c>
      <c r="D329" s="125" t="s">
        <v>855</v>
      </c>
      <c r="E329" s="141" t="s">
        <v>568</v>
      </c>
      <c r="F329" s="125" t="s">
        <v>234</v>
      </c>
      <c r="G329" s="125" t="s">
        <v>656</v>
      </c>
      <c r="H329" s="141" t="s">
        <v>13</v>
      </c>
      <c r="I329" s="141"/>
      <c r="J329" s="141"/>
      <c r="K329" s="141" t="s">
        <v>849</v>
      </c>
      <c r="L329" s="125" t="s">
        <v>850</v>
      </c>
      <c r="M329" s="141">
        <v>1899</v>
      </c>
      <c r="N329" s="141"/>
      <c r="O329" s="125"/>
      <c r="P329" s="141"/>
      <c r="Q329" s="141"/>
      <c r="R329" s="125"/>
      <c r="S329" s="141"/>
      <c r="T329" s="141"/>
      <c r="U329" s="125"/>
      <c r="V329" s="141"/>
      <c r="W329" s="141"/>
      <c r="X329" s="125"/>
      <c r="Y329" s="141"/>
      <c r="Z329" s="149">
        <f>_xlfn.IFERROR(IF(#REF!=1,MID(#REF!,FIND("A",#REF!)+1,FIND("B",#REF!)-FIND("A",#REF!)-1),RIGHT(#REF!,1)),"")</f>
      </c>
      <c r="AA329" s="149">
        <f>TEXT(_xlfn.IFERROR(IF(#REF!=1,MID(#REF!,FIND("B",#REF!)+1,FIND("C",#REF!)-FIND("B",#REF!)-1),RIGHT(#REF!,LEN(#REF!)-FIND("B",#REF!))),""),"00")</f>
      </c>
      <c r="AB329" s="149">
        <f>TEXT(_xlfn.IFERROR(IF(#REF!=1,MID(#REF!,FIND("C",#REF!)+1,FIND("D",#REF!)-FIND("C",#REF!)-1),RIGHT(#REF!,LEN(#REF!)-FIND("C",#REF!))),""),"00")</f>
      </c>
      <c r="AC329" s="149">
        <f>TEXT(_xlfn.IFERROR(RIGHT(#REF!,LEN(#REF!)-FIND("D",#REF!)),""),"00")</f>
      </c>
    </row>
    <row r="330" spans="1:29" ht="67.5">
      <c r="A330" s="141" t="s">
        <v>579</v>
      </c>
      <c r="B330" s="141" t="s">
        <v>1342</v>
      </c>
      <c r="C330" s="125" t="s">
        <v>580</v>
      </c>
      <c r="D330" s="125" t="s">
        <v>9</v>
      </c>
      <c r="E330" s="141" t="s">
        <v>568</v>
      </c>
      <c r="F330" s="125" t="s">
        <v>608</v>
      </c>
      <c r="G330" s="125" t="s">
        <v>569</v>
      </c>
      <c r="H330" s="141" t="s">
        <v>13</v>
      </c>
      <c r="I330" s="141"/>
      <c r="J330" s="141"/>
      <c r="K330" s="141" t="s">
        <v>849</v>
      </c>
      <c r="L330" s="125" t="s">
        <v>850</v>
      </c>
      <c r="M330" s="141">
        <v>3250</v>
      </c>
      <c r="N330" s="141" t="s">
        <v>851</v>
      </c>
      <c r="O330" s="125" t="s">
        <v>853</v>
      </c>
      <c r="P330" s="141">
        <v>1</v>
      </c>
      <c r="Q330" s="141"/>
      <c r="R330" s="125"/>
      <c r="S330" s="141"/>
      <c r="T330" s="141"/>
      <c r="U330" s="125"/>
      <c r="V330" s="141"/>
      <c r="W330" s="141"/>
      <c r="X330" s="125"/>
      <c r="Y330" s="141"/>
      <c r="Z330" s="149">
        <f>_xlfn.IFERROR(IF(#REF!=1,MID(#REF!,FIND("A",#REF!)+1,FIND("B",#REF!)-FIND("A",#REF!)-1),RIGHT(#REF!,1)),"")</f>
      </c>
      <c r="AA330" s="149">
        <f>TEXT(_xlfn.IFERROR(IF(#REF!=1,MID(#REF!,FIND("B",#REF!)+1,FIND("C",#REF!)-FIND("B",#REF!)-1),RIGHT(#REF!,LEN(#REF!)-FIND("B",#REF!))),""),"00")</f>
      </c>
      <c r="AB330" s="149">
        <f>TEXT(_xlfn.IFERROR(IF(#REF!=1,MID(#REF!,FIND("C",#REF!)+1,FIND("D",#REF!)-FIND("C",#REF!)-1),RIGHT(#REF!,LEN(#REF!)-FIND("C",#REF!))),""),"00")</f>
      </c>
      <c r="AC330" s="149">
        <f>TEXT(_xlfn.IFERROR(RIGHT(#REF!,LEN(#REF!)-FIND("D",#REF!)),""),"00")</f>
      </c>
    </row>
    <row r="331" spans="1:29" ht="67.5">
      <c r="A331" s="141" t="s">
        <v>581</v>
      </c>
      <c r="B331" s="141" t="s">
        <v>1343</v>
      </c>
      <c r="C331" s="125" t="s">
        <v>582</v>
      </c>
      <c r="D331" s="125" t="s">
        <v>50</v>
      </c>
      <c r="E331" s="141" t="s">
        <v>568</v>
      </c>
      <c r="F331" s="125" t="s">
        <v>857</v>
      </c>
      <c r="G331" s="125" t="s">
        <v>858</v>
      </c>
      <c r="H331" s="141" t="s">
        <v>13</v>
      </c>
      <c r="I331" s="141"/>
      <c r="J331" s="141"/>
      <c r="K331" s="141" t="s">
        <v>849</v>
      </c>
      <c r="L331" s="125" t="s">
        <v>850</v>
      </c>
      <c r="M331" s="141">
        <v>2167</v>
      </c>
      <c r="N331" s="141"/>
      <c r="O331" s="125"/>
      <c r="P331" s="141"/>
      <c r="Q331" s="141"/>
      <c r="R331" s="125"/>
      <c r="S331" s="141"/>
      <c r="T331" s="141"/>
      <c r="U331" s="125"/>
      <c r="V331" s="141"/>
      <c r="W331" s="141"/>
      <c r="X331" s="125"/>
      <c r="Y331" s="141"/>
      <c r="Z331" s="149">
        <f>_xlfn.IFERROR(IF(#REF!=1,MID(#REF!,FIND("A",#REF!)+1,FIND("B",#REF!)-FIND("A",#REF!)-1),RIGHT(#REF!,1)),"")</f>
      </c>
      <c r="AA331" s="149">
        <f>TEXT(_xlfn.IFERROR(IF(#REF!=1,MID(#REF!,FIND("B",#REF!)+1,FIND("C",#REF!)-FIND("B",#REF!)-1),RIGHT(#REF!,LEN(#REF!)-FIND("B",#REF!))),""),"00")</f>
      </c>
      <c r="AB331" s="149">
        <f>TEXT(_xlfn.IFERROR(IF(#REF!=1,MID(#REF!,FIND("C",#REF!)+1,FIND("D",#REF!)-FIND("C",#REF!)-1),RIGHT(#REF!,LEN(#REF!)-FIND("C",#REF!))),""),"00")</f>
      </c>
      <c r="AC331" s="149">
        <f>TEXT(_xlfn.IFERROR(RIGHT(#REF!,LEN(#REF!)-FIND("D",#REF!)),""),"00")</f>
      </c>
    </row>
    <row r="332" spans="1:25" ht="67.5">
      <c r="A332" s="141" t="s">
        <v>583</v>
      </c>
      <c r="B332" s="141" t="s">
        <v>1344</v>
      </c>
      <c r="C332" s="125" t="s">
        <v>657</v>
      </c>
      <c r="D332" s="125" t="s">
        <v>585</v>
      </c>
      <c r="E332" s="141" t="s">
        <v>568</v>
      </c>
      <c r="F332" s="125" t="s">
        <v>242</v>
      </c>
      <c r="G332" s="125" t="s">
        <v>569</v>
      </c>
      <c r="H332" s="141" t="s">
        <v>13</v>
      </c>
      <c r="I332" s="159"/>
      <c r="J332" s="159"/>
      <c r="K332" s="141" t="s">
        <v>849</v>
      </c>
      <c r="L332" s="125" t="s">
        <v>850</v>
      </c>
      <c r="M332" s="141">
        <v>10300</v>
      </c>
      <c r="N332" s="159"/>
      <c r="O332" s="112"/>
      <c r="P332" s="159"/>
      <c r="Q332" s="159"/>
      <c r="R332" s="112"/>
      <c r="S332" s="159"/>
      <c r="T332" s="159"/>
      <c r="U332" s="112"/>
      <c r="V332" s="159"/>
      <c r="W332" s="159"/>
      <c r="X332" s="112"/>
      <c r="Y332" s="159"/>
    </row>
    <row r="333" spans="1:25" ht="78.75">
      <c r="A333" s="113" t="s">
        <v>1358</v>
      </c>
      <c r="B333" s="113" t="s">
        <v>1366</v>
      </c>
      <c r="C333" s="111" t="s">
        <v>1393</v>
      </c>
      <c r="D333" s="59" t="s">
        <v>36</v>
      </c>
      <c r="E333" s="59" t="s">
        <v>568</v>
      </c>
      <c r="F333" s="59" t="s">
        <v>610</v>
      </c>
      <c r="G333" s="59" t="s">
        <v>1382</v>
      </c>
      <c r="H333" s="59" t="s">
        <v>13</v>
      </c>
      <c r="I333" s="151"/>
      <c r="J333" s="151"/>
      <c r="K333" s="113" t="s">
        <v>1389</v>
      </c>
      <c r="L333" s="113" t="s">
        <v>1390</v>
      </c>
      <c r="M333" s="117">
        <v>11</v>
      </c>
      <c r="N333" s="151"/>
      <c r="O333" s="160"/>
      <c r="P333" s="151"/>
      <c r="Q333" s="151"/>
      <c r="R333" s="151"/>
      <c r="S333" s="161"/>
      <c r="T333" s="151"/>
      <c r="U333" s="151"/>
      <c r="V333" s="161"/>
      <c r="W333" s="151"/>
      <c r="X333" s="151"/>
      <c r="Y333" s="151"/>
    </row>
    <row r="334" spans="1:25" ht="78.75">
      <c r="A334" s="113" t="s">
        <v>1359</v>
      </c>
      <c r="B334" s="113" t="s">
        <v>1367</v>
      </c>
      <c r="C334" s="111" t="s">
        <v>1375</v>
      </c>
      <c r="D334" s="113" t="s">
        <v>58</v>
      </c>
      <c r="E334" s="59" t="s">
        <v>568</v>
      </c>
      <c r="F334" s="113" t="s">
        <v>614</v>
      </c>
      <c r="G334" s="59" t="s">
        <v>1382</v>
      </c>
      <c r="H334" s="59" t="s">
        <v>13</v>
      </c>
      <c r="I334" s="151"/>
      <c r="J334" s="151"/>
      <c r="K334" s="113" t="s">
        <v>1389</v>
      </c>
      <c r="L334" s="113" t="s">
        <v>1390</v>
      </c>
      <c r="M334" s="117">
        <v>24</v>
      </c>
      <c r="N334" s="151"/>
      <c r="O334" s="160"/>
      <c r="P334" s="151"/>
      <c r="Q334" s="151"/>
      <c r="R334" s="151"/>
      <c r="S334" s="161"/>
      <c r="T334" s="151"/>
      <c r="U334" s="151"/>
      <c r="V334" s="161"/>
      <c r="W334" s="151"/>
      <c r="X334" s="151"/>
      <c r="Y334" s="151"/>
    </row>
    <row r="335" spans="1:25" ht="73.5" customHeight="1">
      <c r="A335" s="113" t="s">
        <v>1360</v>
      </c>
      <c r="B335" s="113" t="s">
        <v>1368</v>
      </c>
      <c r="C335" s="111" t="s">
        <v>1376</v>
      </c>
      <c r="D335" s="113" t="s">
        <v>46</v>
      </c>
      <c r="E335" s="59" t="s">
        <v>568</v>
      </c>
      <c r="F335" s="113" t="s">
        <v>179</v>
      </c>
      <c r="G335" s="59" t="s">
        <v>1382</v>
      </c>
      <c r="H335" s="59" t="s">
        <v>13</v>
      </c>
      <c r="I335" s="151"/>
      <c r="J335" s="151"/>
      <c r="K335" s="113" t="s">
        <v>1389</v>
      </c>
      <c r="L335" s="113" t="s">
        <v>1390</v>
      </c>
      <c r="M335" s="117">
        <v>9</v>
      </c>
      <c r="N335" s="151"/>
      <c r="O335" s="160"/>
      <c r="P335" s="151"/>
      <c r="Q335" s="151"/>
      <c r="R335" s="151"/>
      <c r="S335" s="161"/>
      <c r="T335" s="151"/>
      <c r="U335" s="151"/>
      <c r="V335" s="161"/>
      <c r="W335" s="151"/>
      <c r="X335" s="151"/>
      <c r="Y335" s="151"/>
    </row>
    <row r="336" spans="1:25" ht="78.75">
      <c r="A336" s="113" t="s">
        <v>1361</v>
      </c>
      <c r="B336" s="162" t="s">
        <v>1369</v>
      </c>
      <c r="C336" s="126" t="s">
        <v>1403</v>
      </c>
      <c r="D336" s="59" t="s">
        <v>1394</v>
      </c>
      <c r="E336" s="59" t="s">
        <v>568</v>
      </c>
      <c r="F336" s="59" t="s">
        <v>611</v>
      </c>
      <c r="G336" s="59" t="s">
        <v>1382</v>
      </c>
      <c r="H336" s="59" t="s">
        <v>13</v>
      </c>
      <c r="I336" s="151"/>
      <c r="J336" s="151"/>
      <c r="K336" s="113" t="s">
        <v>1389</v>
      </c>
      <c r="L336" s="113" t="s">
        <v>1390</v>
      </c>
      <c r="M336" s="117">
        <v>77</v>
      </c>
      <c r="N336" s="151"/>
      <c r="O336" s="160"/>
      <c r="P336" s="151"/>
      <c r="Q336" s="151"/>
      <c r="R336" s="151"/>
      <c r="S336" s="161"/>
      <c r="T336" s="151"/>
      <c r="U336" s="151"/>
      <c r="V336" s="161"/>
      <c r="W336" s="151"/>
      <c r="X336" s="151"/>
      <c r="Y336" s="151"/>
    </row>
    <row r="337" spans="1:25" ht="78.75">
      <c r="A337" s="113" t="s">
        <v>1362</v>
      </c>
      <c r="B337" s="113" t="s">
        <v>1370</v>
      </c>
      <c r="C337" s="111" t="s">
        <v>1377</v>
      </c>
      <c r="D337" s="59" t="s">
        <v>1388</v>
      </c>
      <c r="E337" s="59" t="s">
        <v>568</v>
      </c>
      <c r="F337" s="59" t="s">
        <v>234</v>
      </c>
      <c r="G337" s="59" t="s">
        <v>1382</v>
      </c>
      <c r="H337" s="59" t="s">
        <v>13</v>
      </c>
      <c r="I337" s="151"/>
      <c r="J337" s="151"/>
      <c r="K337" s="113" t="s">
        <v>1389</v>
      </c>
      <c r="L337" s="113" t="s">
        <v>1390</v>
      </c>
      <c r="M337" s="117">
        <v>25</v>
      </c>
      <c r="N337" s="151"/>
      <c r="O337" s="160"/>
      <c r="P337" s="151"/>
      <c r="Q337" s="151"/>
      <c r="R337" s="151"/>
      <c r="S337" s="161"/>
      <c r="T337" s="151"/>
      <c r="U337" s="151"/>
      <c r="V337" s="161"/>
      <c r="W337" s="151"/>
      <c r="X337" s="151"/>
      <c r="Y337" s="151"/>
    </row>
    <row r="338" spans="1:25" ht="78.75">
      <c r="A338" s="113" t="s">
        <v>1363</v>
      </c>
      <c r="B338" s="113" t="s">
        <v>1371</v>
      </c>
      <c r="C338" s="111" t="s">
        <v>1391</v>
      </c>
      <c r="D338" s="59" t="s">
        <v>9</v>
      </c>
      <c r="E338" s="59" t="s">
        <v>568</v>
      </c>
      <c r="F338" s="59" t="s">
        <v>608</v>
      </c>
      <c r="G338" s="59" t="s">
        <v>1382</v>
      </c>
      <c r="H338" s="59" t="s">
        <v>13</v>
      </c>
      <c r="I338" s="151"/>
      <c r="J338" s="151"/>
      <c r="K338" s="113" t="s">
        <v>1389</v>
      </c>
      <c r="L338" s="113" t="s">
        <v>1390</v>
      </c>
      <c r="M338" s="117">
        <v>42</v>
      </c>
      <c r="N338" s="151"/>
      <c r="O338" s="160"/>
      <c r="P338" s="151"/>
      <c r="Q338" s="151"/>
      <c r="R338" s="151"/>
      <c r="S338" s="161"/>
      <c r="T338" s="151"/>
      <c r="U338" s="151"/>
      <c r="V338" s="161"/>
      <c r="W338" s="151"/>
      <c r="X338" s="151"/>
      <c r="Y338" s="151"/>
    </row>
    <row r="339" spans="1:25" ht="78.75">
      <c r="A339" s="113" t="s">
        <v>1364</v>
      </c>
      <c r="B339" s="113" t="s">
        <v>1372</v>
      </c>
      <c r="C339" s="111" t="s">
        <v>1379</v>
      </c>
      <c r="D339" s="113" t="s">
        <v>50</v>
      </c>
      <c r="E339" s="59" t="s">
        <v>568</v>
      </c>
      <c r="F339" s="59" t="s">
        <v>612</v>
      </c>
      <c r="G339" s="59" t="s">
        <v>1382</v>
      </c>
      <c r="H339" s="59" t="s">
        <v>13</v>
      </c>
      <c r="I339" s="151"/>
      <c r="J339" s="151"/>
      <c r="K339" s="113" t="s">
        <v>1389</v>
      </c>
      <c r="L339" s="113" t="s">
        <v>1390</v>
      </c>
      <c r="M339" s="117">
        <v>15</v>
      </c>
      <c r="N339" s="151"/>
      <c r="O339" s="160"/>
      <c r="P339" s="151"/>
      <c r="Q339" s="151"/>
      <c r="R339" s="151"/>
      <c r="S339" s="161"/>
      <c r="T339" s="151"/>
      <c r="U339" s="151"/>
      <c r="V339" s="161"/>
      <c r="W339" s="151"/>
      <c r="X339" s="151"/>
      <c r="Y339" s="151"/>
    </row>
    <row r="340" spans="1:25" ht="78.75">
      <c r="A340" s="113" t="s">
        <v>1365</v>
      </c>
      <c r="B340" s="113" t="s">
        <v>1373</v>
      </c>
      <c r="C340" s="111" t="s">
        <v>1380</v>
      </c>
      <c r="D340" s="113" t="s">
        <v>1392</v>
      </c>
      <c r="E340" s="59" t="s">
        <v>568</v>
      </c>
      <c r="F340" s="59" t="s">
        <v>242</v>
      </c>
      <c r="G340" s="59" t="s">
        <v>1382</v>
      </c>
      <c r="H340" s="59" t="s">
        <v>13</v>
      </c>
      <c r="I340" s="151"/>
      <c r="J340" s="151"/>
      <c r="K340" s="113" t="s">
        <v>1389</v>
      </c>
      <c r="L340" s="113" t="s">
        <v>1390</v>
      </c>
      <c r="M340" s="117">
        <v>200</v>
      </c>
      <c r="N340" s="151"/>
      <c r="O340" s="160"/>
      <c r="P340" s="151"/>
      <c r="Q340" s="151"/>
      <c r="R340" s="151"/>
      <c r="S340" s="161"/>
      <c r="T340" s="151"/>
      <c r="U340" s="151"/>
      <c r="V340" s="161"/>
      <c r="W340" s="151"/>
      <c r="X340" s="151"/>
      <c r="Y340" s="151"/>
    </row>
    <row r="341" spans="1:25" s="114" customFormat="1" ht="45">
      <c r="A341" s="113" t="s">
        <v>1508</v>
      </c>
      <c r="B341" s="113" t="s">
        <v>1571</v>
      </c>
      <c r="C341" s="111" t="s">
        <v>1509</v>
      </c>
      <c r="D341" s="113" t="s">
        <v>58</v>
      </c>
      <c r="E341" s="57" t="s">
        <v>568</v>
      </c>
      <c r="F341" s="113" t="s">
        <v>614</v>
      </c>
      <c r="G341" s="57" t="s">
        <v>1438</v>
      </c>
      <c r="H341" s="57" t="s">
        <v>13</v>
      </c>
      <c r="I341" s="57" t="s">
        <v>15</v>
      </c>
      <c r="J341" s="57" t="s">
        <v>15</v>
      </c>
      <c r="K341" s="113" t="s">
        <v>1510</v>
      </c>
      <c r="L341" s="113" t="s">
        <v>1511</v>
      </c>
      <c r="M341" s="111">
        <v>7954</v>
      </c>
      <c r="N341" s="113" t="s">
        <v>1512</v>
      </c>
      <c r="O341" s="113" t="s">
        <v>1513</v>
      </c>
      <c r="P341" s="111">
        <v>1</v>
      </c>
      <c r="Q341" s="159"/>
      <c r="R341" s="112"/>
      <c r="S341" s="159"/>
      <c r="T341" s="159"/>
      <c r="U341" s="112"/>
      <c r="V341" s="159"/>
      <c r="W341" s="159"/>
      <c r="X341" s="112"/>
      <c r="Y341" s="159"/>
    </row>
    <row r="342" spans="1:25" s="114" customFormat="1" ht="45">
      <c r="A342" s="113" t="s">
        <v>1514</v>
      </c>
      <c r="B342" s="113" t="s">
        <v>1572</v>
      </c>
      <c r="C342" s="111" t="s">
        <v>1593</v>
      </c>
      <c r="D342" s="113" t="s">
        <v>58</v>
      </c>
      <c r="E342" s="57" t="s">
        <v>568</v>
      </c>
      <c r="F342" s="113" t="s">
        <v>614</v>
      </c>
      <c r="G342" s="57" t="s">
        <v>1438</v>
      </c>
      <c r="H342" s="57" t="s">
        <v>13</v>
      </c>
      <c r="I342" s="57" t="s">
        <v>15</v>
      </c>
      <c r="J342" s="57" t="s">
        <v>15</v>
      </c>
      <c r="K342" s="113" t="s">
        <v>1510</v>
      </c>
      <c r="L342" s="113" t="s">
        <v>1511</v>
      </c>
      <c r="M342" s="111">
        <v>1664</v>
      </c>
      <c r="N342" s="113" t="s">
        <v>1512</v>
      </c>
      <c r="O342" s="113" t="s">
        <v>1513</v>
      </c>
      <c r="P342" s="111">
        <v>1</v>
      </c>
      <c r="Q342" s="159"/>
      <c r="R342" s="112"/>
      <c r="S342" s="159"/>
      <c r="T342" s="159"/>
      <c r="U342" s="112"/>
      <c r="V342" s="159"/>
      <c r="W342" s="159"/>
      <c r="X342" s="112"/>
      <c r="Y342" s="159"/>
    </row>
    <row r="343" spans="1:25" s="114" customFormat="1" ht="45">
      <c r="A343" s="113" t="s">
        <v>1515</v>
      </c>
      <c r="B343" s="113" t="s">
        <v>1573</v>
      </c>
      <c r="C343" s="111" t="s">
        <v>1516</v>
      </c>
      <c r="D343" s="57" t="s">
        <v>1517</v>
      </c>
      <c r="E343" s="57" t="s">
        <v>568</v>
      </c>
      <c r="F343" s="57" t="s">
        <v>41</v>
      </c>
      <c r="G343" s="57" t="s">
        <v>1438</v>
      </c>
      <c r="H343" s="57" t="s">
        <v>13</v>
      </c>
      <c r="I343" s="57" t="s">
        <v>15</v>
      </c>
      <c r="J343" s="57" t="s">
        <v>15</v>
      </c>
      <c r="K343" s="113" t="s">
        <v>1510</v>
      </c>
      <c r="L343" s="113" t="s">
        <v>1511</v>
      </c>
      <c r="M343" s="111">
        <v>6900</v>
      </c>
      <c r="N343" s="113" t="s">
        <v>1512</v>
      </c>
      <c r="O343" s="113" t="s">
        <v>1513</v>
      </c>
      <c r="P343" s="111">
        <v>1</v>
      </c>
      <c r="Q343" s="159"/>
      <c r="R343" s="112"/>
      <c r="S343" s="159"/>
      <c r="T343" s="159"/>
      <c r="U343" s="112"/>
      <c r="V343" s="159"/>
      <c r="W343" s="159"/>
      <c r="X343" s="112"/>
      <c r="Y343" s="159"/>
    </row>
    <row r="344" spans="1:25" s="114" customFormat="1" ht="45">
      <c r="A344" s="113" t="s">
        <v>1518</v>
      </c>
      <c r="B344" s="113" t="s">
        <v>1574</v>
      </c>
      <c r="C344" s="111" t="s">
        <v>1519</v>
      </c>
      <c r="D344" s="57" t="s">
        <v>1520</v>
      </c>
      <c r="E344" s="57" t="s">
        <v>568</v>
      </c>
      <c r="F344" s="57" t="s">
        <v>41</v>
      </c>
      <c r="G344" s="57" t="s">
        <v>1438</v>
      </c>
      <c r="H344" s="57" t="s">
        <v>13</v>
      </c>
      <c r="I344" s="57" t="s">
        <v>15</v>
      </c>
      <c r="J344" s="57" t="s">
        <v>15</v>
      </c>
      <c r="K344" s="113" t="s">
        <v>1510</v>
      </c>
      <c r="L344" s="113" t="s">
        <v>1511</v>
      </c>
      <c r="M344" s="111">
        <v>2053</v>
      </c>
      <c r="N344" s="113" t="s">
        <v>1512</v>
      </c>
      <c r="O344" s="113" t="s">
        <v>1513</v>
      </c>
      <c r="P344" s="111">
        <v>2</v>
      </c>
      <c r="Q344" s="159"/>
      <c r="R344" s="112"/>
      <c r="S344" s="159"/>
      <c r="T344" s="159"/>
      <c r="U344" s="112"/>
      <c r="V344" s="159"/>
      <c r="W344" s="159"/>
      <c r="X344" s="112"/>
      <c r="Y344" s="159"/>
    </row>
    <row r="345" spans="1:25" s="114" customFormat="1" ht="45">
      <c r="A345" s="113" t="s">
        <v>1521</v>
      </c>
      <c r="B345" s="113" t="s">
        <v>1575</v>
      </c>
      <c r="C345" s="111" t="s">
        <v>1522</v>
      </c>
      <c r="D345" s="57" t="s">
        <v>1394</v>
      </c>
      <c r="E345" s="57" t="s">
        <v>568</v>
      </c>
      <c r="F345" s="57" t="s">
        <v>41</v>
      </c>
      <c r="G345" s="57" t="s">
        <v>1438</v>
      </c>
      <c r="H345" s="57" t="s">
        <v>13</v>
      </c>
      <c r="I345" s="57" t="s">
        <v>15</v>
      </c>
      <c r="J345" s="57" t="s">
        <v>15</v>
      </c>
      <c r="K345" s="113" t="s">
        <v>1510</v>
      </c>
      <c r="L345" s="113" t="s">
        <v>1511</v>
      </c>
      <c r="M345" s="111">
        <v>36300</v>
      </c>
      <c r="N345" s="113" t="s">
        <v>1512</v>
      </c>
      <c r="O345" s="113" t="s">
        <v>1513</v>
      </c>
      <c r="P345" s="111">
        <v>1</v>
      </c>
      <c r="Q345" s="159"/>
      <c r="R345" s="112"/>
      <c r="S345" s="159"/>
      <c r="T345" s="159"/>
      <c r="U345" s="112"/>
      <c r="V345" s="159"/>
      <c r="W345" s="159"/>
      <c r="X345" s="112"/>
      <c r="Y345" s="159"/>
    </row>
    <row r="346" spans="1:25" s="114" customFormat="1" ht="45">
      <c r="A346" s="113" t="s">
        <v>1523</v>
      </c>
      <c r="B346" s="113" t="s">
        <v>1576</v>
      </c>
      <c r="C346" s="111" t="s">
        <v>1524</v>
      </c>
      <c r="D346" s="113" t="s">
        <v>9</v>
      </c>
      <c r="E346" s="113" t="s">
        <v>568</v>
      </c>
      <c r="F346" s="113" t="s">
        <v>608</v>
      </c>
      <c r="G346" s="113" t="s">
        <v>1438</v>
      </c>
      <c r="H346" s="113" t="s">
        <v>13</v>
      </c>
      <c r="I346" s="119" t="s">
        <v>15</v>
      </c>
      <c r="J346" s="119" t="s">
        <v>15</v>
      </c>
      <c r="K346" s="113" t="s">
        <v>1510</v>
      </c>
      <c r="L346" s="113" t="s">
        <v>1511</v>
      </c>
      <c r="M346" s="117">
        <v>9926</v>
      </c>
      <c r="N346" s="122" t="s">
        <v>1512</v>
      </c>
      <c r="O346" s="113" t="s">
        <v>1513</v>
      </c>
      <c r="P346" s="117">
        <v>6</v>
      </c>
      <c r="Q346" s="159"/>
      <c r="R346" s="159"/>
      <c r="S346" s="163"/>
      <c r="T346" s="159"/>
      <c r="U346" s="159"/>
      <c r="V346" s="159"/>
      <c r="W346" s="159"/>
      <c r="X346" s="112"/>
      <c r="Y346" s="159"/>
    </row>
    <row r="347" spans="1:25" s="114" customFormat="1" ht="45">
      <c r="A347" s="113" t="s">
        <v>1525</v>
      </c>
      <c r="B347" s="164" t="s">
        <v>1577</v>
      </c>
      <c r="C347" s="165" t="s">
        <v>1526</v>
      </c>
      <c r="D347" s="164" t="s">
        <v>1527</v>
      </c>
      <c r="E347" s="164" t="s">
        <v>568</v>
      </c>
      <c r="F347" s="164" t="s">
        <v>608</v>
      </c>
      <c r="G347" s="164" t="s">
        <v>1438</v>
      </c>
      <c r="H347" s="164" t="s">
        <v>13</v>
      </c>
      <c r="I347" s="166" t="s">
        <v>15</v>
      </c>
      <c r="J347" s="166" t="s">
        <v>15</v>
      </c>
      <c r="K347" s="164" t="s">
        <v>1510</v>
      </c>
      <c r="L347" s="164" t="s">
        <v>1511</v>
      </c>
      <c r="M347" s="179">
        <v>680</v>
      </c>
      <c r="N347" s="167" t="s">
        <v>1512</v>
      </c>
      <c r="O347" s="164" t="s">
        <v>1513</v>
      </c>
      <c r="P347" s="179">
        <v>1</v>
      </c>
      <c r="Q347" s="168"/>
      <c r="R347" s="168"/>
      <c r="S347" s="169"/>
      <c r="T347" s="168"/>
      <c r="U347" s="168"/>
      <c r="V347" s="159"/>
      <c r="W347" s="159"/>
      <c r="X347" s="112"/>
      <c r="Y347" s="159"/>
    </row>
    <row r="348" spans="1:25" s="114" customFormat="1" ht="45">
      <c r="A348" s="113" t="s">
        <v>1528</v>
      </c>
      <c r="B348" s="113" t="s">
        <v>1578</v>
      </c>
      <c r="C348" s="125" t="s">
        <v>1529</v>
      </c>
      <c r="D348" s="125" t="s">
        <v>46</v>
      </c>
      <c r="E348" s="141" t="s">
        <v>568</v>
      </c>
      <c r="F348" s="125" t="s">
        <v>179</v>
      </c>
      <c r="G348" s="125" t="s">
        <v>1530</v>
      </c>
      <c r="H348" s="143" t="s">
        <v>13</v>
      </c>
      <c r="I348" s="141"/>
      <c r="J348" s="159"/>
      <c r="K348" s="113" t="s">
        <v>1510</v>
      </c>
      <c r="L348" s="113" t="s">
        <v>1511</v>
      </c>
      <c r="M348" s="141">
        <v>5488</v>
      </c>
      <c r="N348" s="122" t="s">
        <v>1512</v>
      </c>
      <c r="O348" s="113" t="s">
        <v>1513</v>
      </c>
      <c r="P348" s="117">
        <v>1</v>
      </c>
      <c r="Q348" s="159"/>
      <c r="R348" s="112"/>
      <c r="S348" s="159"/>
      <c r="T348" s="159"/>
      <c r="U348" s="112"/>
      <c r="V348" s="159"/>
      <c r="W348" s="159"/>
      <c r="X348" s="112"/>
      <c r="Y348" s="159"/>
    </row>
    <row r="349" spans="1:25" s="114" customFormat="1" ht="45">
      <c r="A349" s="113" t="s">
        <v>1531</v>
      </c>
      <c r="B349" s="113" t="s">
        <v>1580</v>
      </c>
      <c r="C349" s="125" t="s">
        <v>1532</v>
      </c>
      <c r="D349" s="125" t="s">
        <v>1533</v>
      </c>
      <c r="E349" s="141" t="s">
        <v>568</v>
      </c>
      <c r="F349" s="125" t="s">
        <v>179</v>
      </c>
      <c r="G349" s="125" t="s">
        <v>1530</v>
      </c>
      <c r="H349" s="143" t="s">
        <v>13</v>
      </c>
      <c r="I349" s="141"/>
      <c r="J349" s="159"/>
      <c r="K349" s="164" t="s">
        <v>1510</v>
      </c>
      <c r="L349" s="164" t="s">
        <v>1511</v>
      </c>
      <c r="M349" s="141">
        <v>1460</v>
      </c>
      <c r="N349" s="167" t="s">
        <v>1512</v>
      </c>
      <c r="O349" s="164" t="s">
        <v>1513</v>
      </c>
      <c r="P349" s="179">
        <v>1</v>
      </c>
      <c r="Q349" s="159"/>
      <c r="R349" s="112"/>
      <c r="S349" s="159"/>
      <c r="T349" s="159"/>
      <c r="U349" s="112"/>
      <c r="V349" s="159"/>
      <c r="W349" s="159"/>
      <c r="X349" s="112"/>
      <c r="Y349" s="159"/>
    </row>
    <row r="350" spans="1:25" s="114" customFormat="1" ht="45">
      <c r="A350" s="113" t="s">
        <v>1534</v>
      </c>
      <c r="B350" s="113" t="s">
        <v>1581</v>
      </c>
      <c r="C350" s="125" t="s">
        <v>1535</v>
      </c>
      <c r="D350" s="125" t="s">
        <v>1536</v>
      </c>
      <c r="E350" s="141" t="s">
        <v>568</v>
      </c>
      <c r="F350" s="125" t="s">
        <v>179</v>
      </c>
      <c r="G350" s="125" t="s">
        <v>1592</v>
      </c>
      <c r="H350" s="143" t="s">
        <v>13</v>
      </c>
      <c r="I350" s="141"/>
      <c r="J350" s="159"/>
      <c r="K350" s="113" t="s">
        <v>1510</v>
      </c>
      <c r="L350" s="113" t="s">
        <v>1511</v>
      </c>
      <c r="M350" s="180">
        <v>1334</v>
      </c>
      <c r="N350" s="122" t="s">
        <v>1512</v>
      </c>
      <c r="O350" s="113" t="s">
        <v>1513</v>
      </c>
      <c r="P350" s="117">
        <v>1</v>
      </c>
      <c r="Q350" s="159"/>
      <c r="R350" s="112"/>
      <c r="S350" s="159"/>
      <c r="T350" s="159"/>
      <c r="U350" s="112"/>
      <c r="V350" s="159"/>
      <c r="W350" s="159"/>
      <c r="X350" s="112"/>
      <c r="Y350" s="159"/>
    </row>
    <row r="351" spans="1:25" s="114" customFormat="1" ht="45">
      <c r="A351" s="113" t="s">
        <v>1537</v>
      </c>
      <c r="B351" s="113" t="s">
        <v>1582</v>
      </c>
      <c r="C351" s="111" t="s">
        <v>1538</v>
      </c>
      <c r="D351" s="57" t="s">
        <v>1412</v>
      </c>
      <c r="E351" s="57" t="s">
        <v>568</v>
      </c>
      <c r="F351" s="57" t="s">
        <v>1503</v>
      </c>
      <c r="G351" s="57" t="s">
        <v>1438</v>
      </c>
      <c r="H351" s="57" t="s">
        <v>13</v>
      </c>
      <c r="I351" s="57" t="s">
        <v>15</v>
      </c>
      <c r="J351" s="57" t="s">
        <v>15</v>
      </c>
      <c r="K351" s="113" t="s">
        <v>1510</v>
      </c>
      <c r="L351" s="113" t="s">
        <v>1511</v>
      </c>
      <c r="M351" s="117">
        <v>8964</v>
      </c>
      <c r="N351" s="122" t="s">
        <v>1512</v>
      </c>
      <c r="O351" s="113" t="s">
        <v>1513</v>
      </c>
      <c r="P351" s="117">
        <v>1</v>
      </c>
      <c r="Q351" s="159"/>
      <c r="R351" s="112"/>
      <c r="S351" s="159"/>
      <c r="T351" s="159"/>
      <c r="U351" s="112"/>
      <c r="V351" s="159"/>
      <c r="W351" s="159"/>
      <c r="X351" s="112"/>
      <c r="Y351" s="159"/>
    </row>
    <row r="352" spans="1:25" s="114" customFormat="1" ht="45">
      <c r="A352" s="113" t="s">
        <v>1539</v>
      </c>
      <c r="B352" s="113" t="s">
        <v>1583</v>
      </c>
      <c r="C352" s="111" t="s">
        <v>1540</v>
      </c>
      <c r="D352" s="57" t="s">
        <v>1541</v>
      </c>
      <c r="E352" s="57" t="s">
        <v>568</v>
      </c>
      <c r="F352" s="57" t="s">
        <v>51</v>
      </c>
      <c r="G352" s="57" t="s">
        <v>1438</v>
      </c>
      <c r="H352" s="57" t="s">
        <v>13</v>
      </c>
      <c r="I352" s="57" t="s">
        <v>15</v>
      </c>
      <c r="J352" s="57" t="s">
        <v>15</v>
      </c>
      <c r="K352" s="113" t="s">
        <v>1542</v>
      </c>
      <c r="L352" s="113" t="s">
        <v>1511</v>
      </c>
      <c r="M352" s="111">
        <v>9600</v>
      </c>
      <c r="N352" s="113" t="s">
        <v>1543</v>
      </c>
      <c r="O352" s="113" t="s">
        <v>1513</v>
      </c>
      <c r="P352" s="111">
        <v>1</v>
      </c>
      <c r="Q352" s="159"/>
      <c r="R352" s="112"/>
      <c r="S352" s="159"/>
      <c r="T352" s="159"/>
      <c r="U352" s="112"/>
      <c r="V352" s="159"/>
      <c r="W352" s="159"/>
      <c r="X352" s="112"/>
      <c r="Y352" s="159"/>
    </row>
    <row r="353" spans="1:25" s="114" customFormat="1" ht="45">
      <c r="A353" s="113" t="s">
        <v>1544</v>
      </c>
      <c r="B353" s="113" t="s">
        <v>1584</v>
      </c>
      <c r="C353" s="111" t="s">
        <v>1545</v>
      </c>
      <c r="D353" s="113" t="s">
        <v>36</v>
      </c>
      <c r="E353" s="113" t="s">
        <v>568</v>
      </c>
      <c r="F353" s="113" t="s">
        <v>610</v>
      </c>
      <c r="G353" s="113" t="s">
        <v>1530</v>
      </c>
      <c r="H353" s="113" t="s">
        <v>13</v>
      </c>
      <c r="I353" s="159"/>
      <c r="J353" s="159"/>
      <c r="K353" s="113" t="s">
        <v>1510</v>
      </c>
      <c r="L353" s="113" t="s">
        <v>1511</v>
      </c>
      <c r="M353" s="117">
        <v>8300</v>
      </c>
      <c r="N353" s="122" t="s">
        <v>1512</v>
      </c>
      <c r="O353" s="113" t="s">
        <v>1546</v>
      </c>
      <c r="P353" s="117">
        <v>3</v>
      </c>
      <c r="Q353" s="159"/>
      <c r="R353" s="112"/>
      <c r="S353" s="159"/>
      <c r="T353" s="159"/>
      <c r="U353" s="112"/>
      <c r="V353" s="159"/>
      <c r="W353" s="159"/>
      <c r="X353" s="112"/>
      <c r="Y353" s="159"/>
    </row>
    <row r="354" spans="1:25" s="114" customFormat="1" ht="45">
      <c r="A354" s="113" t="s">
        <v>1547</v>
      </c>
      <c r="B354" s="113" t="s">
        <v>1585</v>
      </c>
      <c r="C354" s="111" t="s">
        <v>1548</v>
      </c>
      <c r="D354" s="113" t="s">
        <v>1549</v>
      </c>
      <c r="E354" s="113" t="s">
        <v>568</v>
      </c>
      <c r="F354" s="113" t="s">
        <v>610</v>
      </c>
      <c r="G354" s="113" t="s">
        <v>1530</v>
      </c>
      <c r="H354" s="113" t="s">
        <v>13</v>
      </c>
      <c r="I354" s="159"/>
      <c r="J354" s="159"/>
      <c r="K354" s="170" t="s">
        <v>1510</v>
      </c>
      <c r="L354" s="113" t="s">
        <v>1511</v>
      </c>
      <c r="M354" s="117">
        <v>1820</v>
      </c>
      <c r="N354" s="122" t="s">
        <v>1512</v>
      </c>
      <c r="O354" s="113" t="s">
        <v>1546</v>
      </c>
      <c r="P354" s="117">
        <v>1</v>
      </c>
      <c r="Q354" s="159"/>
      <c r="R354" s="112"/>
      <c r="S354" s="159"/>
      <c r="T354" s="159"/>
      <c r="U354" s="112"/>
      <c r="V354" s="159"/>
      <c r="W354" s="159"/>
      <c r="X354" s="112"/>
      <c r="Y354" s="159"/>
    </row>
    <row r="355" spans="1:25" s="114" customFormat="1" ht="45">
      <c r="A355" s="113" t="s">
        <v>1550</v>
      </c>
      <c r="B355" s="113" t="s">
        <v>1586</v>
      </c>
      <c r="C355" s="111" t="s">
        <v>1551</v>
      </c>
      <c r="D355" s="113" t="s">
        <v>1552</v>
      </c>
      <c r="E355" s="113" t="s">
        <v>568</v>
      </c>
      <c r="F355" s="113" t="s">
        <v>242</v>
      </c>
      <c r="G355" s="57" t="s">
        <v>1438</v>
      </c>
      <c r="H355" s="113" t="s">
        <v>13</v>
      </c>
      <c r="I355" s="57"/>
      <c r="J355" s="57"/>
      <c r="K355" s="113" t="s">
        <v>1510</v>
      </c>
      <c r="L355" s="113" t="s">
        <v>1511</v>
      </c>
      <c r="M355" s="181">
        <v>7400</v>
      </c>
      <c r="N355" s="113" t="s">
        <v>1512</v>
      </c>
      <c r="O355" s="113" t="s">
        <v>1513</v>
      </c>
      <c r="P355" s="111">
        <v>1</v>
      </c>
      <c r="Q355" s="159"/>
      <c r="R355" s="112"/>
      <c r="S355" s="159"/>
      <c r="T355" s="159"/>
      <c r="U355" s="112"/>
      <c r="V355" s="159"/>
      <c r="W355" s="159"/>
      <c r="X355" s="112"/>
      <c r="Y355" s="159"/>
    </row>
    <row r="356" spans="1:25" s="114" customFormat="1" ht="45">
      <c r="A356" s="113" t="s">
        <v>1553</v>
      </c>
      <c r="B356" s="113" t="s">
        <v>1587</v>
      </c>
      <c r="C356" s="111" t="s">
        <v>1554</v>
      </c>
      <c r="D356" s="113" t="s">
        <v>1555</v>
      </c>
      <c r="E356" s="113" t="s">
        <v>568</v>
      </c>
      <c r="F356" s="113" t="s">
        <v>242</v>
      </c>
      <c r="G356" s="57" t="s">
        <v>1438</v>
      </c>
      <c r="H356" s="113" t="s">
        <v>13</v>
      </c>
      <c r="I356" s="159"/>
      <c r="J356" s="159"/>
      <c r="K356" s="113" t="s">
        <v>1510</v>
      </c>
      <c r="L356" s="113" t="s">
        <v>1511</v>
      </c>
      <c r="M356" s="182">
        <v>11310</v>
      </c>
      <c r="N356" s="113" t="s">
        <v>1512</v>
      </c>
      <c r="O356" s="113" t="s">
        <v>1513</v>
      </c>
      <c r="P356" s="111">
        <v>1</v>
      </c>
      <c r="Q356" s="159"/>
      <c r="R356" s="112"/>
      <c r="S356" s="159"/>
      <c r="T356" s="159"/>
      <c r="U356" s="112"/>
      <c r="V356" s="159"/>
      <c r="W356" s="159"/>
      <c r="X356" s="112"/>
      <c r="Y356" s="159"/>
    </row>
    <row r="357" spans="1:25" s="114" customFormat="1" ht="45">
      <c r="A357" s="113" t="s">
        <v>1556</v>
      </c>
      <c r="B357" s="113" t="s">
        <v>1588</v>
      </c>
      <c r="C357" s="111" t="s">
        <v>1557</v>
      </c>
      <c r="D357" s="113" t="s">
        <v>1558</v>
      </c>
      <c r="E357" s="113" t="s">
        <v>568</v>
      </c>
      <c r="F357" s="113" t="s">
        <v>242</v>
      </c>
      <c r="G357" s="57" t="s">
        <v>1438</v>
      </c>
      <c r="H357" s="113" t="s">
        <v>13</v>
      </c>
      <c r="I357" s="159"/>
      <c r="J357" s="159"/>
      <c r="K357" s="113" t="s">
        <v>1510</v>
      </c>
      <c r="L357" s="113" t="s">
        <v>1511</v>
      </c>
      <c r="M357" s="182">
        <v>11983</v>
      </c>
      <c r="N357" s="113" t="s">
        <v>1512</v>
      </c>
      <c r="O357" s="113" t="s">
        <v>1513</v>
      </c>
      <c r="P357" s="111">
        <v>1</v>
      </c>
      <c r="Q357" s="159"/>
      <c r="R357" s="112"/>
      <c r="S357" s="159"/>
      <c r="T357" s="159"/>
      <c r="U357" s="112"/>
      <c r="V357" s="159"/>
      <c r="W357" s="159"/>
      <c r="X357" s="112"/>
      <c r="Y357" s="159"/>
    </row>
    <row r="358" spans="1:25" s="114" customFormat="1" ht="45">
      <c r="A358" s="113" t="s">
        <v>1559</v>
      </c>
      <c r="B358" s="113" t="s">
        <v>1589</v>
      </c>
      <c r="C358" s="111" t="s">
        <v>1560</v>
      </c>
      <c r="D358" s="113" t="s">
        <v>1561</v>
      </c>
      <c r="E358" s="113" t="s">
        <v>568</v>
      </c>
      <c r="F358" s="113" t="s">
        <v>242</v>
      </c>
      <c r="G358" s="57" t="s">
        <v>1438</v>
      </c>
      <c r="H358" s="113" t="s">
        <v>13</v>
      </c>
      <c r="I358" s="159"/>
      <c r="J358" s="159"/>
      <c r="K358" s="113" t="s">
        <v>1510</v>
      </c>
      <c r="L358" s="113" t="s">
        <v>1511</v>
      </c>
      <c r="M358" s="182">
        <v>8380</v>
      </c>
      <c r="N358" s="113" t="s">
        <v>1512</v>
      </c>
      <c r="O358" s="113" t="s">
        <v>1513</v>
      </c>
      <c r="P358" s="111">
        <v>1</v>
      </c>
      <c r="Q358" s="159"/>
      <c r="R358" s="112"/>
      <c r="S358" s="159"/>
      <c r="T358" s="159"/>
      <c r="U358" s="112"/>
      <c r="V358" s="159"/>
      <c r="W358" s="159"/>
      <c r="X358" s="112"/>
      <c r="Y358" s="159"/>
    </row>
    <row r="359" spans="1:25" s="114" customFormat="1" ht="45">
      <c r="A359" s="113" t="s">
        <v>1562</v>
      </c>
      <c r="B359" s="113" t="s">
        <v>1590</v>
      </c>
      <c r="C359" s="111" t="s">
        <v>1563</v>
      </c>
      <c r="D359" s="113" t="s">
        <v>1564</v>
      </c>
      <c r="E359" s="113" t="s">
        <v>568</v>
      </c>
      <c r="F359" s="113" t="s">
        <v>242</v>
      </c>
      <c r="G359" s="57" t="s">
        <v>1530</v>
      </c>
      <c r="H359" s="113" t="s">
        <v>13</v>
      </c>
      <c r="I359" s="159"/>
      <c r="J359" s="159"/>
      <c r="K359" s="113" t="s">
        <v>1510</v>
      </c>
      <c r="L359" s="113" t="s">
        <v>1511</v>
      </c>
      <c r="M359" s="182">
        <v>6463</v>
      </c>
      <c r="N359" s="113" t="s">
        <v>1512</v>
      </c>
      <c r="O359" s="113" t="s">
        <v>1513</v>
      </c>
      <c r="P359" s="111">
        <v>1</v>
      </c>
      <c r="Q359" s="159"/>
      <c r="R359" s="112"/>
      <c r="S359" s="159"/>
      <c r="T359" s="159"/>
      <c r="U359" s="112"/>
      <c r="V359" s="159"/>
      <c r="W359" s="159"/>
      <c r="X359" s="112"/>
      <c r="Y359" s="159"/>
    </row>
    <row r="360" spans="1:25" s="114" customFormat="1" ht="45">
      <c r="A360" s="113" t="s">
        <v>1565</v>
      </c>
      <c r="B360" s="113" t="s">
        <v>1591</v>
      </c>
      <c r="C360" s="111" t="s">
        <v>1566</v>
      </c>
      <c r="D360" s="113" t="s">
        <v>1567</v>
      </c>
      <c r="E360" s="113" t="s">
        <v>568</v>
      </c>
      <c r="F360" s="113" t="s">
        <v>242</v>
      </c>
      <c r="G360" s="57" t="s">
        <v>1438</v>
      </c>
      <c r="H360" s="113" t="s">
        <v>13</v>
      </c>
      <c r="I360" s="159"/>
      <c r="J360" s="159"/>
      <c r="K360" s="113" t="s">
        <v>1510</v>
      </c>
      <c r="L360" s="113" t="s">
        <v>1511</v>
      </c>
      <c r="M360" s="182">
        <v>40595</v>
      </c>
      <c r="N360" s="113" t="s">
        <v>1512</v>
      </c>
      <c r="O360" s="113" t="s">
        <v>1513</v>
      </c>
      <c r="P360" s="111">
        <v>1</v>
      </c>
      <c r="Q360" s="159"/>
      <c r="R360" s="112"/>
      <c r="S360" s="159"/>
      <c r="T360" s="159"/>
      <c r="U360" s="112"/>
      <c r="V360" s="159"/>
      <c r="W360" s="159"/>
      <c r="X360" s="112"/>
      <c r="Y360" s="159"/>
    </row>
    <row r="361" spans="1:25" s="114" customFormat="1" ht="45">
      <c r="A361" s="113" t="s">
        <v>1434</v>
      </c>
      <c r="B361" s="113" t="s">
        <v>1435</v>
      </c>
      <c r="C361" s="111" t="s">
        <v>1436</v>
      </c>
      <c r="D361" s="164" t="s">
        <v>1437</v>
      </c>
      <c r="E361" s="113" t="s">
        <v>568</v>
      </c>
      <c r="F361" s="113" t="s">
        <v>242</v>
      </c>
      <c r="G361" s="57" t="s">
        <v>1438</v>
      </c>
      <c r="H361" s="113" t="s">
        <v>13</v>
      </c>
      <c r="I361" s="159"/>
      <c r="J361" s="159"/>
      <c r="K361" s="113" t="s">
        <v>1510</v>
      </c>
      <c r="L361" s="113" t="s">
        <v>1511</v>
      </c>
      <c r="M361" s="182">
        <v>59375</v>
      </c>
      <c r="N361" s="113" t="s">
        <v>1512</v>
      </c>
      <c r="O361" s="113" t="s">
        <v>1513</v>
      </c>
      <c r="P361" s="111">
        <v>1</v>
      </c>
      <c r="Q361" s="159"/>
      <c r="R361" s="112"/>
      <c r="S361" s="159"/>
      <c r="T361" s="159"/>
      <c r="U361" s="112"/>
      <c r="V361" s="159"/>
      <c r="W361" s="159"/>
      <c r="X361" s="112"/>
      <c r="Y361" s="159"/>
    </row>
    <row r="362" spans="1:25" s="114" customFormat="1" ht="45">
      <c r="A362" s="113" t="s">
        <v>1439</v>
      </c>
      <c r="B362" s="113" t="s">
        <v>1440</v>
      </c>
      <c r="C362" s="111" t="s">
        <v>1441</v>
      </c>
      <c r="D362" s="113" t="s">
        <v>1442</v>
      </c>
      <c r="E362" s="113" t="s">
        <v>568</v>
      </c>
      <c r="F362" s="113" t="s">
        <v>242</v>
      </c>
      <c r="G362" s="57" t="s">
        <v>1438</v>
      </c>
      <c r="H362" s="113" t="s">
        <v>13</v>
      </c>
      <c r="I362" s="159"/>
      <c r="J362" s="159"/>
      <c r="K362" s="113" t="s">
        <v>1510</v>
      </c>
      <c r="L362" s="113" t="s">
        <v>1511</v>
      </c>
      <c r="M362" s="182">
        <v>30650</v>
      </c>
      <c r="N362" s="113" t="s">
        <v>1512</v>
      </c>
      <c r="O362" s="113" t="s">
        <v>1513</v>
      </c>
      <c r="P362" s="111">
        <v>1</v>
      </c>
      <c r="Q362" s="159"/>
      <c r="R362" s="112"/>
      <c r="S362" s="159"/>
      <c r="T362" s="159"/>
      <c r="U362" s="112"/>
      <c r="V362" s="159"/>
      <c r="W362" s="159"/>
      <c r="X362" s="112"/>
      <c r="Y362" s="159"/>
    </row>
    <row r="363" spans="1:25" s="114" customFormat="1" ht="45">
      <c r="A363" s="113" t="s">
        <v>1443</v>
      </c>
      <c r="B363" s="113" t="s">
        <v>1444</v>
      </c>
      <c r="C363" s="111" t="s">
        <v>1445</v>
      </c>
      <c r="D363" s="164" t="s">
        <v>1446</v>
      </c>
      <c r="E363" s="113" t="s">
        <v>568</v>
      </c>
      <c r="F363" s="113" t="s">
        <v>242</v>
      </c>
      <c r="G363" s="57" t="s">
        <v>1438</v>
      </c>
      <c r="H363" s="113" t="s">
        <v>13</v>
      </c>
      <c r="I363" s="159"/>
      <c r="J363" s="159"/>
      <c r="K363" s="113" t="s">
        <v>1510</v>
      </c>
      <c r="L363" s="113" t="s">
        <v>1511</v>
      </c>
      <c r="M363" s="182">
        <v>44800</v>
      </c>
      <c r="N363" s="113" t="s">
        <v>1512</v>
      </c>
      <c r="O363" s="113" t="s">
        <v>1513</v>
      </c>
      <c r="P363" s="111">
        <v>1</v>
      </c>
      <c r="Q363" s="159"/>
      <c r="R363" s="112"/>
      <c r="S363" s="159"/>
      <c r="T363" s="159"/>
      <c r="U363" s="112"/>
      <c r="V363" s="159"/>
      <c r="W363" s="159"/>
      <c r="X363" s="112"/>
      <c r="Y363" s="159"/>
    </row>
    <row r="364" spans="1:25" s="114" customFormat="1" ht="45">
      <c r="A364" s="113" t="s">
        <v>1447</v>
      </c>
      <c r="B364" s="113" t="s">
        <v>1448</v>
      </c>
      <c r="C364" s="111" t="s">
        <v>1449</v>
      </c>
      <c r="D364" s="113" t="s">
        <v>1450</v>
      </c>
      <c r="E364" s="113" t="s">
        <v>568</v>
      </c>
      <c r="F364" s="113" t="s">
        <v>242</v>
      </c>
      <c r="G364" s="57" t="s">
        <v>1438</v>
      </c>
      <c r="H364" s="113" t="s">
        <v>13</v>
      </c>
      <c r="I364" s="159"/>
      <c r="J364" s="159"/>
      <c r="K364" s="113" t="s">
        <v>1510</v>
      </c>
      <c r="L364" s="113" t="s">
        <v>1511</v>
      </c>
      <c r="M364" s="182">
        <v>2309</v>
      </c>
      <c r="N364" s="113" t="s">
        <v>1512</v>
      </c>
      <c r="O364" s="113" t="s">
        <v>1513</v>
      </c>
      <c r="P364" s="111">
        <v>1</v>
      </c>
      <c r="Q364" s="159"/>
      <c r="R364" s="112"/>
      <c r="S364" s="159"/>
      <c r="T364" s="159"/>
      <c r="U364" s="112"/>
      <c r="V364" s="159"/>
      <c r="W364" s="159"/>
      <c r="X364" s="112"/>
      <c r="Y364" s="159"/>
    </row>
    <row r="365" spans="1:25" s="114" customFormat="1" ht="45">
      <c r="A365" s="113" t="s">
        <v>1451</v>
      </c>
      <c r="B365" s="113" t="s">
        <v>1452</v>
      </c>
      <c r="C365" s="111" t="s">
        <v>1453</v>
      </c>
      <c r="D365" s="113" t="s">
        <v>1454</v>
      </c>
      <c r="E365" s="113" t="s">
        <v>568</v>
      </c>
      <c r="F365" s="113" t="s">
        <v>242</v>
      </c>
      <c r="G365" s="57" t="s">
        <v>1438</v>
      </c>
      <c r="H365" s="113" t="s">
        <v>13</v>
      </c>
      <c r="I365" s="159"/>
      <c r="J365" s="159"/>
      <c r="K365" s="113" t="s">
        <v>1510</v>
      </c>
      <c r="L365" s="113" t="s">
        <v>1511</v>
      </c>
      <c r="M365" s="182">
        <v>1300</v>
      </c>
      <c r="N365" s="113" t="s">
        <v>1512</v>
      </c>
      <c r="O365" s="113" t="s">
        <v>1513</v>
      </c>
      <c r="P365" s="111">
        <v>1</v>
      </c>
      <c r="Q365" s="159"/>
      <c r="R365" s="112"/>
      <c r="S365" s="159"/>
      <c r="T365" s="159"/>
      <c r="U365" s="112"/>
      <c r="V365" s="159"/>
      <c r="W365" s="159"/>
      <c r="X365" s="112"/>
      <c r="Y365" s="159"/>
    </row>
    <row r="366" spans="1:25" s="114" customFormat="1" ht="45">
      <c r="A366" s="113" t="s">
        <v>1455</v>
      </c>
      <c r="B366" s="113" t="s">
        <v>1456</v>
      </c>
      <c r="C366" s="111" t="s">
        <v>1457</v>
      </c>
      <c r="D366" s="113" t="s">
        <v>1458</v>
      </c>
      <c r="E366" s="113" t="s">
        <v>568</v>
      </c>
      <c r="F366" s="113" t="s">
        <v>242</v>
      </c>
      <c r="G366" s="57" t="s">
        <v>1438</v>
      </c>
      <c r="H366" s="113" t="s">
        <v>13</v>
      </c>
      <c r="I366" s="159"/>
      <c r="J366" s="159"/>
      <c r="K366" s="113" t="s">
        <v>1510</v>
      </c>
      <c r="L366" s="113" t="s">
        <v>1511</v>
      </c>
      <c r="M366" s="182">
        <v>1637</v>
      </c>
      <c r="N366" s="113" t="s">
        <v>1512</v>
      </c>
      <c r="O366" s="113" t="s">
        <v>1513</v>
      </c>
      <c r="P366" s="111">
        <v>1</v>
      </c>
      <c r="Q366" s="159"/>
      <c r="R366" s="112"/>
      <c r="S366" s="159"/>
      <c r="T366" s="159"/>
      <c r="U366" s="112"/>
      <c r="V366" s="159"/>
      <c r="W366" s="159"/>
      <c r="X366" s="112"/>
      <c r="Y366" s="159"/>
    </row>
    <row r="367" spans="1:25" s="114" customFormat="1" ht="45">
      <c r="A367" s="113" t="s">
        <v>1459</v>
      </c>
      <c r="B367" s="113" t="s">
        <v>1460</v>
      </c>
      <c r="C367" s="111" t="s">
        <v>1568</v>
      </c>
      <c r="D367" s="113" t="s">
        <v>1462</v>
      </c>
      <c r="E367" s="113" t="s">
        <v>568</v>
      </c>
      <c r="F367" s="113" t="s">
        <v>242</v>
      </c>
      <c r="G367" s="57" t="s">
        <v>1438</v>
      </c>
      <c r="H367" s="113" t="s">
        <v>13</v>
      </c>
      <c r="I367" s="159"/>
      <c r="J367" s="159"/>
      <c r="K367" s="113" t="s">
        <v>1510</v>
      </c>
      <c r="L367" s="113" t="s">
        <v>1511</v>
      </c>
      <c r="M367" s="182">
        <v>560</v>
      </c>
      <c r="N367" s="113" t="s">
        <v>1512</v>
      </c>
      <c r="O367" s="113" t="s">
        <v>1513</v>
      </c>
      <c r="P367" s="111">
        <v>1</v>
      </c>
      <c r="Q367" s="159"/>
      <c r="R367" s="112"/>
      <c r="S367" s="159"/>
      <c r="T367" s="159"/>
      <c r="U367" s="112"/>
      <c r="V367" s="159"/>
      <c r="W367" s="159"/>
      <c r="X367" s="112"/>
      <c r="Y367" s="159"/>
    </row>
    <row r="368" spans="1:25" s="114" customFormat="1" ht="45">
      <c r="A368" s="113" t="s">
        <v>1463</v>
      </c>
      <c r="B368" s="113" t="s">
        <v>1464</v>
      </c>
      <c r="C368" s="111" t="s">
        <v>1465</v>
      </c>
      <c r="D368" s="113" t="s">
        <v>1466</v>
      </c>
      <c r="E368" s="113" t="s">
        <v>568</v>
      </c>
      <c r="F368" s="113" t="s">
        <v>242</v>
      </c>
      <c r="G368" s="57" t="s">
        <v>1438</v>
      </c>
      <c r="H368" s="113" t="s">
        <v>13</v>
      </c>
      <c r="I368" s="159"/>
      <c r="J368" s="159"/>
      <c r="K368" s="113" t="s">
        <v>1510</v>
      </c>
      <c r="L368" s="113" t="s">
        <v>1511</v>
      </c>
      <c r="M368" s="182">
        <v>400</v>
      </c>
      <c r="N368" s="113" t="s">
        <v>1512</v>
      </c>
      <c r="O368" s="113" t="s">
        <v>1513</v>
      </c>
      <c r="P368" s="111">
        <v>1</v>
      </c>
      <c r="Q368" s="159"/>
      <c r="R368" s="112"/>
      <c r="S368" s="159"/>
      <c r="T368" s="159"/>
      <c r="U368" s="112"/>
      <c r="V368" s="159"/>
      <c r="W368" s="159"/>
      <c r="X368" s="112"/>
      <c r="Y368" s="159"/>
    </row>
    <row r="369" spans="1:25" s="114" customFormat="1" ht="45">
      <c r="A369" s="113" t="s">
        <v>1467</v>
      </c>
      <c r="B369" s="113" t="s">
        <v>1468</v>
      </c>
      <c r="C369" s="111" t="s">
        <v>1469</v>
      </c>
      <c r="D369" s="113" t="s">
        <v>1470</v>
      </c>
      <c r="E369" s="113" t="s">
        <v>568</v>
      </c>
      <c r="F369" s="113" t="s">
        <v>242</v>
      </c>
      <c r="G369" s="57" t="s">
        <v>1438</v>
      </c>
      <c r="H369" s="113" t="s">
        <v>13</v>
      </c>
      <c r="I369" s="159"/>
      <c r="J369" s="159"/>
      <c r="K369" s="113" t="s">
        <v>1510</v>
      </c>
      <c r="L369" s="113" t="s">
        <v>1511</v>
      </c>
      <c r="M369" s="182">
        <v>10266</v>
      </c>
      <c r="N369" s="113" t="s">
        <v>1512</v>
      </c>
      <c r="O369" s="113" t="s">
        <v>1513</v>
      </c>
      <c r="P369" s="111">
        <v>1</v>
      </c>
      <c r="Q369" s="159"/>
      <c r="R369" s="112"/>
      <c r="S369" s="159"/>
      <c r="T369" s="159"/>
      <c r="U369" s="112"/>
      <c r="V369" s="159"/>
      <c r="W369" s="159"/>
      <c r="X369" s="112"/>
      <c r="Y369" s="159"/>
    </row>
    <row r="370" spans="1:25" s="114" customFormat="1" ht="56.25">
      <c r="A370" s="113" t="s">
        <v>1471</v>
      </c>
      <c r="B370" s="113" t="s">
        <v>1472</v>
      </c>
      <c r="C370" s="111" t="s">
        <v>1473</v>
      </c>
      <c r="D370" s="113" t="s">
        <v>1474</v>
      </c>
      <c r="E370" s="113" t="s">
        <v>568</v>
      </c>
      <c r="F370" s="113" t="s">
        <v>242</v>
      </c>
      <c r="G370" s="57" t="s">
        <v>1438</v>
      </c>
      <c r="H370" s="113" t="s">
        <v>13</v>
      </c>
      <c r="I370" s="159"/>
      <c r="J370" s="159"/>
      <c r="K370" s="113" t="s">
        <v>1510</v>
      </c>
      <c r="L370" s="113" t="s">
        <v>1511</v>
      </c>
      <c r="M370" s="182">
        <v>2970</v>
      </c>
      <c r="N370" s="113" t="s">
        <v>1512</v>
      </c>
      <c r="O370" s="113" t="s">
        <v>1513</v>
      </c>
      <c r="P370" s="111">
        <v>1</v>
      </c>
      <c r="Q370" s="159"/>
      <c r="R370" s="112"/>
      <c r="S370" s="159"/>
      <c r="T370" s="159"/>
      <c r="U370" s="112"/>
      <c r="V370" s="159"/>
      <c r="W370" s="159"/>
      <c r="X370" s="112"/>
      <c r="Y370" s="159"/>
    </row>
    <row r="371" spans="1:25" s="114" customFormat="1" ht="45">
      <c r="A371" s="113" t="s">
        <v>1475</v>
      </c>
      <c r="B371" s="113" t="s">
        <v>1476</v>
      </c>
      <c r="C371" s="111" t="s">
        <v>1477</v>
      </c>
      <c r="D371" s="113" t="s">
        <v>1478</v>
      </c>
      <c r="E371" s="113" t="s">
        <v>568</v>
      </c>
      <c r="F371" s="113" t="s">
        <v>242</v>
      </c>
      <c r="G371" s="57" t="s">
        <v>1438</v>
      </c>
      <c r="H371" s="113" t="s">
        <v>13</v>
      </c>
      <c r="I371" s="159"/>
      <c r="J371" s="159"/>
      <c r="K371" s="113" t="s">
        <v>1510</v>
      </c>
      <c r="L371" s="113" t="s">
        <v>1511</v>
      </c>
      <c r="M371" s="182">
        <v>2431</v>
      </c>
      <c r="N371" s="113" t="s">
        <v>1512</v>
      </c>
      <c r="O371" s="113" t="s">
        <v>1513</v>
      </c>
      <c r="P371" s="111">
        <v>1</v>
      </c>
      <c r="Q371" s="159"/>
      <c r="R371" s="112"/>
      <c r="S371" s="159"/>
      <c r="T371" s="159"/>
      <c r="U371" s="112"/>
      <c r="V371" s="159"/>
      <c r="W371" s="159"/>
      <c r="X371" s="112"/>
      <c r="Y371" s="159"/>
    </row>
    <row r="372" spans="1:25" s="114" customFormat="1" ht="56.25">
      <c r="A372" s="113" t="s">
        <v>1479</v>
      </c>
      <c r="B372" s="113" t="s">
        <v>1480</v>
      </c>
      <c r="C372" s="111" t="s">
        <v>1481</v>
      </c>
      <c r="D372" s="113" t="s">
        <v>1482</v>
      </c>
      <c r="E372" s="113" t="s">
        <v>568</v>
      </c>
      <c r="F372" s="113" t="s">
        <v>242</v>
      </c>
      <c r="G372" s="57" t="s">
        <v>1438</v>
      </c>
      <c r="H372" s="113" t="s">
        <v>13</v>
      </c>
      <c r="I372" s="159"/>
      <c r="J372" s="159"/>
      <c r="K372" s="113" t="s">
        <v>1510</v>
      </c>
      <c r="L372" s="113" t="s">
        <v>1511</v>
      </c>
      <c r="M372" s="182">
        <v>2060</v>
      </c>
      <c r="N372" s="113" t="s">
        <v>1512</v>
      </c>
      <c r="O372" s="113" t="s">
        <v>1513</v>
      </c>
      <c r="P372" s="111">
        <v>1</v>
      </c>
      <c r="Q372" s="159"/>
      <c r="R372" s="112"/>
      <c r="S372" s="159"/>
      <c r="T372" s="159"/>
      <c r="U372" s="112"/>
      <c r="V372" s="159"/>
      <c r="W372" s="159"/>
      <c r="X372" s="112"/>
      <c r="Y372" s="159"/>
    </row>
    <row r="373" spans="1:25" s="114" customFormat="1" ht="56.25">
      <c r="A373" s="113" t="s">
        <v>1483</v>
      </c>
      <c r="B373" s="113" t="s">
        <v>1484</v>
      </c>
      <c r="C373" s="111" t="s">
        <v>1485</v>
      </c>
      <c r="D373" s="113" t="s">
        <v>1486</v>
      </c>
      <c r="E373" s="113" t="s">
        <v>568</v>
      </c>
      <c r="F373" s="113" t="s">
        <v>242</v>
      </c>
      <c r="G373" s="57" t="s">
        <v>1438</v>
      </c>
      <c r="H373" s="113" t="s">
        <v>13</v>
      </c>
      <c r="I373" s="159"/>
      <c r="J373" s="159"/>
      <c r="K373" s="113" t="s">
        <v>1510</v>
      </c>
      <c r="L373" s="113" t="s">
        <v>1511</v>
      </c>
      <c r="M373" s="182">
        <v>5305</v>
      </c>
      <c r="N373" s="113" t="s">
        <v>1512</v>
      </c>
      <c r="O373" s="113" t="s">
        <v>1513</v>
      </c>
      <c r="P373" s="111">
        <v>1</v>
      </c>
      <c r="Q373" s="159"/>
      <c r="R373" s="112"/>
      <c r="S373" s="159"/>
      <c r="T373" s="159"/>
      <c r="U373" s="112"/>
      <c r="V373" s="159"/>
      <c r="W373" s="159"/>
      <c r="X373" s="112"/>
      <c r="Y373" s="159"/>
    </row>
    <row r="374" spans="1:25" s="114" customFormat="1" ht="45">
      <c r="A374" s="113" t="s">
        <v>1487</v>
      </c>
      <c r="B374" s="113" t="s">
        <v>1488</v>
      </c>
      <c r="C374" s="111" t="s">
        <v>1489</v>
      </c>
      <c r="D374" s="113" t="s">
        <v>1490</v>
      </c>
      <c r="E374" s="113" t="s">
        <v>568</v>
      </c>
      <c r="F374" s="113" t="s">
        <v>242</v>
      </c>
      <c r="G374" s="57" t="s">
        <v>1438</v>
      </c>
      <c r="H374" s="113" t="s">
        <v>13</v>
      </c>
      <c r="I374" s="159"/>
      <c r="J374" s="159"/>
      <c r="K374" s="113" t="s">
        <v>1510</v>
      </c>
      <c r="L374" s="113" t="s">
        <v>1511</v>
      </c>
      <c r="M374" s="182">
        <v>4900</v>
      </c>
      <c r="N374" s="113" t="s">
        <v>1512</v>
      </c>
      <c r="O374" s="113" t="s">
        <v>1513</v>
      </c>
      <c r="P374" s="111">
        <v>1</v>
      </c>
      <c r="Q374" s="159"/>
      <c r="R374" s="112"/>
      <c r="S374" s="159"/>
      <c r="T374" s="159"/>
      <c r="U374" s="112"/>
      <c r="V374" s="159"/>
      <c r="W374" s="159"/>
      <c r="X374" s="112"/>
      <c r="Y374" s="159"/>
    </row>
    <row r="375" spans="1:25" s="114" customFormat="1" ht="45">
      <c r="A375" s="113" t="s">
        <v>1491</v>
      </c>
      <c r="B375" s="113" t="s">
        <v>1492</v>
      </c>
      <c r="C375" s="111" t="s">
        <v>1493</v>
      </c>
      <c r="D375" s="113" t="s">
        <v>1569</v>
      </c>
      <c r="E375" s="171" t="s">
        <v>568</v>
      </c>
      <c r="F375" s="113" t="s">
        <v>242</v>
      </c>
      <c r="G375" s="57" t="s">
        <v>1438</v>
      </c>
      <c r="H375" s="113" t="s">
        <v>13</v>
      </c>
      <c r="I375" s="159"/>
      <c r="J375" s="159"/>
      <c r="K375" s="113" t="s">
        <v>1510</v>
      </c>
      <c r="L375" s="113" t="s">
        <v>1511</v>
      </c>
      <c r="M375" s="182">
        <v>6200</v>
      </c>
      <c r="N375" s="113" t="s">
        <v>1512</v>
      </c>
      <c r="O375" s="113" t="s">
        <v>1513</v>
      </c>
      <c r="P375" s="111">
        <v>1</v>
      </c>
      <c r="Q375" s="159"/>
      <c r="R375" s="112"/>
      <c r="S375" s="159"/>
      <c r="T375" s="159"/>
      <c r="U375" s="112"/>
      <c r="V375" s="159"/>
      <c r="W375" s="159"/>
      <c r="X375" s="112"/>
      <c r="Y375" s="159"/>
    </row>
    <row r="376" spans="1:25" s="114" customFormat="1" ht="45">
      <c r="A376" s="117" t="s">
        <v>1495</v>
      </c>
      <c r="B376" s="117" t="s">
        <v>1496</v>
      </c>
      <c r="C376" s="111" t="s">
        <v>1497</v>
      </c>
      <c r="D376" s="118" t="s">
        <v>1498</v>
      </c>
      <c r="E376" s="113" t="s">
        <v>568</v>
      </c>
      <c r="F376" s="113" t="s">
        <v>242</v>
      </c>
      <c r="G376" s="57" t="s">
        <v>1438</v>
      </c>
      <c r="H376" s="113" t="s">
        <v>13</v>
      </c>
      <c r="I376" s="159"/>
      <c r="J376" s="159"/>
      <c r="K376" s="113" t="s">
        <v>1510</v>
      </c>
      <c r="L376" s="113" t="s">
        <v>1511</v>
      </c>
      <c r="M376" s="183">
        <v>44</v>
      </c>
      <c r="N376" s="113" t="s">
        <v>1512</v>
      </c>
      <c r="O376" s="113" t="s">
        <v>1513</v>
      </c>
      <c r="P376" s="117">
        <v>1</v>
      </c>
      <c r="Q376" s="159"/>
      <c r="R376" s="112"/>
      <c r="S376" s="159"/>
      <c r="T376" s="159"/>
      <c r="U376" s="112"/>
      <c r="V376" s="159"/>
      <c r="W376" s="159"/>
      <c r="X376" s="112"/>
      <c r="Y376" s="159"/>
    </row>
    <row r="377" spans="1:25" s="114" customFormat="1" ht="45">
      <c r="A377" s="117" t="s">
        <v>1499</v>
      </c>
      <c r="B377" s="117" t="s">
        <v>1500</v>
      </c>
      <c r="C377" s="111" t="s">
        <v>1501</v>
      </c>
      <c r="D377" s="57" t="s">
        <v>1502</v>
      </c>
      <c r="E377" s="57" t="s">
        <v>568</v>
      </c>
      <c r="F377" s="57" t="s">
        <v>1503</v>
      </c>
      <c r="G377" s="57" t="s">
        <v>1438</v>
      </c>
      <c r="H377" s="57" t="s">
        <v>13</v>
      </c>
      <c r="I377" s="57"/>
      <c r="J377" s="57"/>
      <c r="K377" s="113" t="s">
        <v>1510</v>
      </c>
      <c r="L377" s="113" t="s">
        <v>1511</v>
      </c>
      <c r="M377" s="117">
        <v>3009</v>
      </c>
      <c r="N377" s="122" t="s">
        <v>1512</v>
      </c>
      <c r="O377" s="113" t="s">
        <v>1513</v>
      </c>
      <c r="P377" s="117">
        <v>1</v>
      </c>
      <c r="Q377" s="159"/>
      <c r="R377" s="112"/>
      <c r="S377" s="159"/>
      <c r="T377" s="159"/>
      <c r="U377" s="112"/>
      <c r="V377" s="159"/>
      <c r="W377" s="159"/>
      <c r="X377" s="112"/>
      <c r="Y377" s="159"/>
    </row>
    <row r="378" spans="1:25" s="114" customFormat="1" ht="33.75" customHeight="1">
      <c r="A378" s="117" t="s">
        <v>1504</v>
      </c>
      <c r="B378" s="117" t="s">
        <v>1505</v>
      </c>
      <c r="C378" s="111" t="s">
        <v>1506</v>
      </c>
      <c r="D378" s="57" t="s">
        <v>1507</v>
      </c>
      <c r="E378" s="57" t="s">
        <v>568</v>
      </c>
      <c r="F378" s="57" t="s">
        <v>1503</v>
      </c>
      <c r="G378" s="57" t="s">
        <v>1438</v>
      </c>
      <c r="H378" s="57" t="s">
        <v>13</v>
      </c>
      <c r="I378" s="57"/>
      <c r="J378" s="57"/>
      <c r="K378" s="113" t="s">
        <v>1510</v>
      </c>
      <c r="L378" s="113" t="s">
        <v>1511</v>
      </c>
      <c r="M378" s="117">
        <v>1077</v>
      </c>
      <c r="N378" s="122" t="s">
        <v>1512</v>
      </c>
      <c r="O378" s="113" t="s">
        <v>1513</v>
      </c>
      <c r="P378" s="117">
        <v>1</v>
      </c>
      <c r="Q378" s="159"/>
      <c r="R378" s="112"/>
      <c r="S378" s="159"/>
      <c r="T378" s="159"/>
      <c r="U378" s="112"/>
      <c r="V378" s="159"/>
      <c r="W378" s="159"/>
      <c r="X378" s="112"/>
      <c r="Y378" s="159"/>
    </row>
  </sheetData>
  <sheetProtection/>
  <autoFilter ref="A3:Y378"/>
  <mergeCells count="3">
    <mergeCell ref="A1:Y1"/>
    <mergeCell ref="A2:J2"/>
    <mergeCell ref="K2:Y2"/>
  </mergeCells>
  <conditionalFormatting sqref="K61:K67 T192 N192 Q192 C192:H192">
    <cfRule type="containsText" priority="147" dxfId="436" operator="containsText" text="!">
      <formula>NOT(ISERROR(SEARCH("!",C61)))</formula>
    </cfRule>
  </conditionalFormatting>
  <conditionalFormatting sqref="N61:N67">
    <cfRule type="containsText" priority="146" dxfId="436" operator="containsText" text="!">
      <formula>NOT(ISERROR(SEARCH("!",N61)))</formula>
    </cfRule>
  </conditionalFormatting>
  <conditionalFormatting sqref="Q61:Q67">
    <cfRule type="containsText" priority="145" dxfId="436" operator="containsText" text="!">
      <formula>NOT(ISERROR(SEARCH("!",Q61)))</formula>
    </cfRule>
  </conditionalFormatting>
  <conditionalFormatting sqref="K92:K117">
    <cfRule type="containsText" priority="144" dxfId="436" operator="containsText" text="!">
      <formula>NOT(ISERROR(SEARCH("!",K92)))</formula>
    </cfRule>
  </conditionalFormatting>
  <conditionalFormatting sqref="Q92:Q117">
    <cfRule type="containsText" priority="143" dxfId="436" operator="containsText" text="!">
      <formula>NOT(ISERROR(SEARCH("!",Q92)))</formula>
    </cfRule>
  </conditionalFormatting>
  <conditionalFormatting sqref="T92:T117">
    <cfRule type="containsText" priority="142" dxfId="436" operator="containsText" text="!">
      <formula>NOT(ISERROR(SEARCH("!",T92)))</formula>
    </cfRule>
  </conditionalFormatting>
  <conditionalFormatting sqref="N92:N117">
    <cfRule type="containsText" priority="141" dxfId="436" operator="containsText" text="!">
      <formula>NOT(ISERROR(SEARCH("!",N92)))</formula>
    </cfRule>
  </conditionalFormatting>
  <conditionalFormatting sqref="Q92:Q117">
    <cfRule type="containsText" priority="140" dxfId="436" operator="containsText" text="!">
      <formula>NOT(ISERROR(SEARCH("!",Q92)))</formula>
    </cfRule>
  </conditionalFormatting>
  <conditionalFormatting sqref="K179:K185">
    <cfRule type="containsText" priority="139" dxfId="436" operator="containsText" text="!">
      <formula>NOT(ISERROR(SEARCH("!",K179)))</formula>
    </cfRule>
  </conditionalFormatting>
  <conditionalFormatting sqref="Q179:Q185">
    <cfRule type="containsText" priority="138" dxfId="436" operator="containsText" text="!">
      <formula>NOT(ISERROR(SEARCH("!",Q179)))</formula>
    </cfRule>
  </conditionalFormatting>
  <conditionalFormatting sqref="T179:T188">
    <cfRule type="containsText" priority="137" dxfId="436" operator="containsText" text="!">
      <formula>NOT(ISERROR(SEARCH("!",T179)))</formula>
    </cfRule>
  </conditionalFormatting>
  <conditionalFormatting sqref="T179:T188">
    <cfRule type="containsText" priority="136" dxfId="436" operator="containsText" text="!">
      <formula>NOT(ISERROR(SEARCH("!",T179)))</formula>
    </cfRule>
  </conditionalFormatting>
  <conditionalFormatting sqref="N179:N185">
    <cfRule type="containsText" priority="135" dxfId="436" operator="containsText" text="!">
      <formula>NOT(ISERROR(SEARCH("!",N179)))</formula>
    </cfRule>
  </conditionalFormatting>
  <conditionalFormatting sqref="Q179:Q185">
    <cfRule type="containsText" priority="134" dxfId="436" operator="containsText" text="!">
      <formula>NOT(ISERROR(SEARCH("!",Q179)))</formula>
    </cfRule>
  </conditionalFormatting>
  <conditionalFormatting sqref="Q179:Q185">
    <cfRule type="containsText" priority="133" dxfId="436" operator="containsText" text="!">
      <formula>NOT(ISERROR(SEARCH("!",Q179)))</formula>
    </cfRule>
  </conditionalFormatting>
  <conditionalFormatting sqref="K215:K226">
    <cfRule type="containsText" priority="132" dxfId="436" operator="containsText" text="!">
      <formula>NOT(ISERROR(SEARCH("!",K215)))</formula>
    </cfRule>
  </conditionalFormatting>
  <conditionalFormatting sqref="Q215:Q226">
    <cfRule type="containsText" priority="131" dxfId="436" operator="containsText" text="!">
      <formula>NOT(ISERROR(SEARCH("!",Q215)))</formula>
    </cfRule>
  </conditionalFormatting>
  <conditionalFormatting sqref="T215:T226">
    <cfRule type="containsText" priority="130" dxfId="436" operator="containsText" text="!">
      <formula>NOT(ISERROR(SEARCH("!",T215)))</formula>
    </cfRule>
  </conditionalFormatting>
  <conditionalFormatting sqref="T215:T226">
    <cfRule type="containsText" priority="129" dxfId="436" operator="containsText" text="!">
      <formula>NOT(ISERROR(SEARCH("!",T215)))</formula>
    </cfRule>
  </conditionalFormatting>
  <conditionalFormatting sqref="T215:T226">
    <cfRule type="containsText" priority="128" dxfId="436" operator="containsText" text="!">
      <formula>NOT(ISERROR(SEARCH("!",T215)))</formula>
    </cfRule>
  </conditionalFormatting>
  <conditionalFormatting sqref="N215:N226">
    <cfRule type="containsText" priority="127" dxfId="436" operator="containsText" text="!">
      <formula>NOT(ISERROR(SEARCH("!",N215)))</formula>
    </cfRule>
  </conditionalFormatting>
  <conditionalFormatting sqref="Q215:Q226">
    <cfRule type="containsText" priority="126" dxfId="436" operator="containsText" text="!">
      <formula>NOT(ISERROR(SEARCH("!",Q215)))</formula>
    </cfRule>
  </conditionalFormatting>
  <conditionalFormatting sqref="Q215:Q226">
    <cfRule type="containsText" priority="125" dxfId="436" operator="containsText" text="!">
      <formula>NOT(ISERROR(SEARCH("!",Q215)))</formula>
    </cfRule>
  </conditionalFormatting>
  <conditionalFormatting sqref="Q215:Q226">
    <cfRule type="containsText" priority="124" dxfId="436" operator="containsText" text="!">
      <formula>NOT(ISERROR(SEARCH("!",Q215)))</formula>
    </cfRule>
  </conditionalFormatting>
  <conditionalFormatting sqref="K242">
    <cfRule type="containsText" priority="123" dxfId="436" operator="containsText" text="!">
      <formula>NOT(ISERROR(SEARCH("!",K242)))</formula>
    </cfRule>
  </conditionalFormatting>
  <conditionalFormatting sqref="Q242">
    <cfRule type="containsText" priority="122" dxfId="436" operator="containsText" text="!">
      <formula>NOT(ISERROR(SEARCH("!",Q242)))</formula>
    </cfRule>
  </conditionalFormatting>
  <conditionalFormatting sqref="T242">
    <cfRule type="containsText" priority="121" dxfId="436" operator="containsText" text="!">
      <formula>NOT(ISERROR(SEARCH("!",T242)))</formula>
    </cfRule>
  </conditionalFormatting>
  <conditionalFormatting sqref="T242">
    <cfRule type="containsText" priority="120" dxfId="436" operator="containsText" text="!">
      <formula>NOT(ISERROR(SEARCH("!",T242)))</formula>
    </cfRule>
  </conditionalFormatting>
  <conditionalFormatting sqref="T242">
    <cfRule type="containsText" priority="119" dxfId="436" operator="containsText" text="!">
      <formula>NOT(ISERROR(SEARCH("!",T242)))</formula>
    </cfRule>
  </conditionalFormatting>
  <conditionalFormatting sqref="T242">
    <cfRule type="containsText" priority="118" dxfId="436" operator="containsText" text="!">
      <formula>NOT(ISERROR(SEARCH("!",T242)))</formula>
    </cfRule>
  </conditionalFormatting>
  <conditionalFormatting sqref="N242">
    <cfRule type="containsText" priority="117" dxfId="436" operator="containsText" text="!">
      <formula>NOT(ISERROR(SEARCH("!",N242)))</formula>
    </cfRule>
  </conditionalFormatting>
  <conditionalFormatting sqref="Q242">
    <cfRule type="containsText" priority="116" dxfId="436" operator="containsText" text="!">
      <formula>NOT(ISERROR(SEARCH("!",Q242)))</formula>
    </cfRule>
  </conditionalFormatting>
  <conditionalFormatting sqref="Q242">
    <cfRule type="containsText" priority="115" dxfId="436" operator="containsText" text="!">
      <formula>NOT(ISERROR(SEARCH("!",Q242)))</formula>
    </cfRule>
  </conditionalFormatting>
  <conditionalFormatting sqref="Q242">
    <cfRule type="containsText" priority="114" dxfId="436" operator="containsText" text="!">
      <formula>NOT(ISERROR(SEARCH("!",Q242)))</formula>
    </cfRule>
  </conditionalFormatting>
  <conditionalFormatting sqref="Q242">
    <cfRule type="containsText" priority="113" dxfId="436" operator="containsText" text="!">
      <formula>NOT(ISERROR(SEARCH("!",Q242)))</formula>
    </cfRule>
  </conditionalFormatting>
  <conditionalFormatting sqref="C371">
    <cfRule type="containsText" priority="103" dxfId="436" operator="containsText" text="!">
      <formula>NOT(ISERROR(SEARCH("!",C371)))</formula>
    </cfRule>
  </conditionalFormatting>
  <conditionalFormatting sqref="C341:E342 G341:J342 C343:J345 C352:J352 I355:J355 G355:G375 C355:D356 A376:D376 A377:B378 C358:D370 D357 C372:D375 D371">
    <cfRule type="containsText" priority="112" dxfId="436" operator="containsText" text="!">
      <formula>NOT(ISERROR(SEARCH("!",A341)))</formula>
    </cfRule>
  </conditionalFormatting>
  <conditionalFormatting sqref="G376">
    <cfRule type="containsText" priority="111" dxfId="436" operator="containsText" text="!">
      <formula>NOT(ISERROR(SEARCH("!",G376)))</formula>
    </cfRule>
  </conditionalFormatting>
  <conditionalFormatting sqref="E351:J351">
    <cfRule type="containsText" priority="110" dxfId="436" operator="containsText" text="!">
      <formula>NOT(ISERROR(SEARCH("!",E351)))</formula>
    </cfRule>
  </conditionalFormatting>
  <conditionalFormatting sqref="C351">
    <cfRule type="containsText" priority="109" dxfId="436" operator="containsText" text="!">
      <formula>NOT(ISERROR(SEARCH("!",C351)))</formula>
    </cfRule>
  </conditionalFormatting>
  <conditionalFormatting sqref="D351">
    <cfRule type="containsText" priority="108" dxfId="436" operator="containsText" text="!">
      <formula>NOT(ISERROR(SEARCH("!",D351)))</formula>
    </cfRule>
  </conditionalFormatting>
  <conditionalFormatting sqref="E377:J378">
    <cfRule type="containsText" priority="107" dxfId="436" operator="containsText" text="!">
      <formula>NOT(ISERROR(SEARCH("!",E377)))</formula>
    </cfRule>
  </conditionalFormatting>
  <conditionalFormatting sqref="C377:C378">
    <cfRule type="containsText" priority="106" dxfId="436" operator="containsText" text="!">
      <formula>NOT(ISERROR(SEARCH("!",C377)))</formula>
    </cfRule>
  </conditionalFormatting>
  <conditionalFormatting sqref="D377:D378">
    <cfRule type="containsText" priority="105" dxfId="436" operator="containsText" text="!">
      <formula>NOT(ISERROR(SEARCH("!",D377)))</formula>
    </cfRule>
  </conditionalFormatting>
  <conditionalFormatting sqref="C357">
    <cfRule type="containsText" priority="104" dxfId="436" operator="containsText" text="!">
      <formula>NOT(ISERROR(SEARCH("!",C357)))</formula>
    </cfRule>
  </conditionalFormatting>
  <conditionalFormatting sqref="C53">
    <cfRule type="containsText" priority="102" dxfId="436" operator="containsText" text="!">
      <formula>NOT(ISERROR(SEARCH("!",C53)))</formula>
    </cfRule>
  </conditionalFormatting>
  <conditionalFormatting sqref="A54 C54:E54">
    <cfRule type="containsText" priority="101" dxfId="436" operator="containsText" text="!">
      <formula>NOT(ISERROR(SEARCH("!",A54)))</formula>
    </cfRule>
  </conditionalFormatting>
  <conditionalFormatting sqref="C186:C187">
    <cfRule type="containsText" priority="100" dxfId="436" operator="containsText" text="!">
      <formula>NOT(ISERROR(SEARCH("!",C186)))</formula>
    </cfRule>
  </conditionalFormatting>
  <conditionalFormatting sqref="K190 K196 K192">
    <cfRule type="containsText" priority="92" dxfId="436" operator="containsText" text="!">
      <formula>NOT(ISERROR(SEARCH("!",K190)))</formula>
    </cfRule>
  </conditionalFormatting>
  <conditionalFormatting sqref="Q189:Q190 Q196:Q200">
    <cfRule type="containsText" priority="91" dxfId="436" operator="containsText" text="!">
      <formula>NOT(ISERROR(SEARCH("!",Q189)))</formula>
    </cfRule>
  </conditionalFormatting>
  <conditionalFormatting sqref="T189:T190 T196:T200">
    <cfRule type="containsText" priority="90" dxfId="436" operator="containsText" text="!">
      <formula>NOT(ISERROR(SEARCH("!",T189)))</formula>
    </cfRule>
  </conditionalFormatting>
  <conditionalFormatting sqref="T189:T190 T196:T200">
    <cfRule type="containsText" priority="89" dxfId="436" operator="containsText" text="!">
      <formula>NOT(ISERROR(SEARCH("!",T189)))</formula>
    </cfRule>
  </conditionalFormatting>
  <conditionalFormatting sqref="N190 N196">
    <cfRule type="containsText" priority="88" dxfId="436" operator="containsText" text="!">
      <formula>NOT(ISERROR(SEARCH("!",N190)))</formula>
    </cfRule>
  </conditionalFormatting>
  <conditionalFormatting sqref="Q189:Q190 Q196:Q200">
    <cfRule type="containsText" priority="87" dxfId="436" operator="containsText" text="!">
      <formula>NOT(ISERROR(SEARCH("!",Q189)))</formula>
    </cfRule>
  </conditionalFormatting>
  <conditionalFormatting sqref="Q189:Q190 Q196:Q200">
    <cfRule type="containsText" priority="86" dxfId="436" operator="containsText" text="!">
      <formula>NOT(ISERROR(SEARCH("!",Q189)))</formula>
    </cfRule>
  </conditionalFormatting>
  <conditionalFormatting sqref="C189:D190 C196:D198">
    <cfRule type="containsText" priority="85" dxfId="436" operator="containsText" text="!">
      <formula>NOT(ISERROR(SEARCH("!",C189)))</formula>
    </cfRule>
  </conditionalFormatting>
  <conditionalFormatting sqref="E189:F190 E196:F198">
    <cfRule type="containsText" priority="84" dxfId="436" operator="containsText" text="!">
      <formula>NOT(ISERROR(SEARCH("!",E189)))</formula>
    </cfRule>
  </conditionalFormatting>
  <conditionalFormatting sqref="G189:H190 G196:H198">
    <cfRule type="containsText" priority="83" dxfId="436" operator="containsText" text="!">
      <formula>NOT(ISERROR(SEARCH("!",G189)))</formula>
    </cfRule>
  </conditionalFormatting>
  <conditionalFormatting sqref="K197:K198">
    <cfRule type="containsText" priority="82" dxfId="436" operator="containsText" text="!">
      <formula>NOT(ISERROR(SEARCH("!",K197)))</formula>
    </cfRule>
  </conditionalFormatting>
  <conditionalFormatting sqref="K197:K198">
    <cfRule type="containsText" priority="81" dxfId="436" operator="containsText" text="!">
      <formula>NOT(ISERROR(SEARCH("!",K197)))</formula>
    </cfRule>
  </conditionalFormatting>
  <conditionalFormatting sqref="B46">
    <cfRule type="containsText" priority="68" dxfId="436" operator="containsText" text="!">
      <formula>NOT(ISERROR(SEARCH("!",B46)))</formula>
    </cfRule>
  </conditionalFormatting>
  <conditionalFormatting sqref="B41:B42">
    <cfRule type="containsText" priority="64" dxfId="436" operator="containsText" text="!">
      <formula>NOT(ISERROR(SEARCH("!",B41)))</formula>
    </cfRule>
  </conditionalFormatting>
  <conditionalFormatting sqref="C188">
    <cfRule type="containsText" priority="70" dxfId="436" operator="containsText" text="!">
      <formula>NOT(ISERROR(SEARCH("!",C188)))</formula>
    </cfRule>
  </conditionalFormatting>
  <conditionalFormatting sqref="K188">
    <cfRule type="containsText" priority="71" dxfId="436" operator="containsText" text="!">
      <formula>NOT(ISERROR(SEARCH("!",K188)))</formula>
    </cfRule>
  </conditionalFormatting>
  <conditionalFormatting sqref="B47">
    <cfRule type="containsText" priority="69" dxfId="436" operator="containsText" text="!">
      <formula>NOT(ISERROR(SEARCH("!",B47)))</formula>
    </cfRule>
  </conditionalFormatting>
  <conditionalFormatting sqref="B45">
    <cfRule type="containsText" priority="67" dxfId="436" operator="containsText" text="!">
      <formula>NOT(ISERROR(SEARCH("!",B45)))</formula>
    </cfRule>
  </conditionalFormatting>
  <conditionalFormatting sqref="B44">
    <cfRule type="containsText" priority="66" dxfId="436" operator="containsText" text="!">
      <formula>NOT(ISERROR(SEARCH("!",B44)))</formula>
    </cfRule>
  </conditionalFormatting>
  <conditionalFormatting sqref="B43">
    <cfRule type="containsText" priority="65" dxfId="436" operator="containsText" text="!">
      <formula>NOT(ISERROR(SEARCH("!",B43)))</formula>
    </cfRule>
  </conditionalFormatting>
  <conditionalFormatting sqref="B40">
    <cfRule type="containsText" priority="63" dxfId="436" operator="containsText" text="!">
      <formula>NOT(ISERROR(SEARCH("!",B40)))</formula>
    </cfRule>
  </conditionalFormatting>
  <conditionalFormatting sqref="B50">
    <cfRule type="containsText" priority="62" dxfId="436" operator="containsText" text="!">
      <formula>NOT(ISERROR(SEARCH("!",B50)))</formula>
    </cfRule>
  </conditionalFormatting>
  <conditionalFormatting sqref="B51">
    <cfRule type="containsText" priority="61" dxfId="436" operator="containsText" text="!">
      <formula>NOT(ISERROR(SEARCH("!",B51)))</formula>
    </cfRule>
  </conditionalFormatting>
  <conditionalFormatting sqref="B52">
    <cfRule type="containsText" priority="60" dxfId="436" operator="containsText" text="!">
      <formula>NOT(ISERROR(SEARCH("!",B52)))</formula>
    </cfRule>
  </conditionalFormatting>
  <conditionalFormatting sqref="B53">
    <cfRule type="containsText" priority="59" dxfId="436" operator="containsText" text="!">
      <formula>NOT(ISERROR(SEARCH("!",B53)))</formula>
    </cfRule>
  </conditionalFormatting>
  <conditionalFormatting sqref="B54">
    <cfRule type="containsText" priority="58" dxfId="436" operator="containsText" text="!">
      <formula>NOT(ISERROR(SEARCH("!",B54)))</formula>
    </cfRule>
  </conditionalFormatting>
  <conditionalFormatting sqref="B55">
    <cfRule type="containsText" priority="57" dxfId="436" operator="containsText" text="!">
      <formula>NOT(ISERROR(SEARCH("!",B55)))</formula>
    </cfRule>
  </conditionalFormatting>
  <conditionalFormatting sqref="B56">
    <cfRule type="containsText" priority="56" dxfId="436" operator="containsText" text="!">
      <formula>NOT(ISERROR(SEARCH("!",B56)))</formula>
    </cfRule>
  </conditionalFormatting>
  <conditionalFormatting sqref="B57">
    <cfRule type="containsText" priority="55" dxfId="436" operator="containsText" text="!">
      <formula>NOT(ISERROR(SEARCH("!",B57)))</formula>
    </cfRule>
  </conditionalFormatting>
  <conditionalFormatting sqref="B79">
    <cfRule type="containsText" priority="54" dxfId="436" operator="containsText" text="!">
      <formula>NOT(ISERROR(SEARCH("!",B79)))</formula>
    </cfRule>
  </conditionalFormatting>
  <conditionalFormatting sqref="B119">
    <cfRule type="containsText" priority="53" dxfId="436" operator="containsText" text="!">
      <formula>NOT(ISERROR(SEARCH("!",B119)))</formula>
    </cfRule>
  </conditionalFormatting>
  <conditionalFormatting sqref="B120">
    <cfRule type="containsText" priority="52" dxfId="436" operator="containsText" text="!">
      <formula>NOT(ISERROR(SEARCH("!",B120)))</formula>
    </cfRule>
  </conditionalFormatting>
  <conditionalFormatting sqref="B121">
    <cfRule type="containsText" priority="51" dxfId="436" operator="containsText" text="!">
      <formula>NOT(ISERROR(SEARCH("!",B121)))</formula>
    </cfRule>
  </conditionalFormatting>
  <conditionalFormatting sqref="B170">
    <cfRule type="containsText" priority="50" dxfId="436" operator="containsText" text="!">
      <formula>NOT(ISERROR(SEARCH("!",B170)))</formula>
    </cfRule>
  </conditionalFormatting>
  <conditionalFormatting sqref="B192">
    <cfRule type="containsText" priority="39" dxfId="436" operator="containsText" text="!">
      <formula>NOT(ISERROR(SEARCH("!",B192)))</formula>
    </cfRule>
  </conditionalFormatting>
  <conditionalFormatting sqref="B172">
    <cfRule type="containsText" priority="48" dxfId="436" operator="containsText" text="!">
      <formula>NOT(ISERROR(SEARCH("!",B172)))</formula>
    </cfRule>
  </conditionalFormatting>
  <conditionalFormatting sqref="B173">
    <cfRule type="containsText" priority="47" dxfId="436" operator="containsText" text="!">
      <formula>NOT(ISERROR(SEARCH("!",B173)))</formula>
    </cfRule>
  </conditionalFormatting>
  <conditionalFormatting sqref="B174">
    <cfRule type="containsText" priority="46" dxfId="436" operator="containsText" text="!">
      <formula>NOT(ISERROR(SEARCH("!",B174)))</formula>
    </cfRule>
  </conditionalFormatting>
  <conditionalFormatting sqref="B175">
    <cfRule type="containsText" priority="45" dxfId="436" operator="containsText" text="!">
      <formula>NOT(ISERROR(SEARCH("!",B175)))</formula>
    </cfRule>
  </conditionalFormatting>
  <conditionalFormatting sqref="B176">
    <cfRule type="containsText" priority="44" dxfId="436" operator="containsText" text="!">
      <formula>NOT(ISERROR(SEARCH("!",B176)))</formula>
    </cfRule>
  </conditionalFormatting>
  <conditionalFormatting sqref="B177">
    <cfRule type="containsText" priority="43" dxfId="436" operator="containsText" text="!">
      <formula>NOT(ISERROR(SEARCH("!",B177)))</formula>
    </cfRule>
  </conditionalFormatting>
  <conditionalFormatting sqref="B178">
    <cfRule type="containsText" priority="42" dxfId="436" operator="containsText" text="!">
      <formula>NOT(ISERROR(SEARCH("!",B178)))</formula>
    </cfRule>
  </conditionalFormatting>
  <conditionalFormatting sqref="B189">
    <cfRule type="containsText" priority="41" dxfId="436" operator="containsText" text="!">
      <formula>NOT(ISERROR(SEARCH("!",B189)))</formula>
    </cfRule>
  </conditionalFormatting>
  <conditionalFormatting sqref="B190">
    <cfRule type="containsText" priority="40" dxfId="436" operator="containsText" text="!">
      <formula>NOT(ISERROR(SEARCH("!",B190)))</formula>
    </cfRule>
  </conditionalFormatting>
  <conditionalFormatting sqref="B210">
    <cfRule type="containsText" priority="38" dxfId="436" operator="containsText" text="!">
      <formula>NOT(ISERROR(SEARCH("!",B210)))</formula>
    </cfRule>
  </conditionalFormatting>
  <conditionalFormatting sqref="B211">
    <cfRule type="containsText" priority="37" dxfId="436" operator="containsText" text="!">
      <formula>NOT(ISERROR(SEARCH("!",B211)))</formula>
    </cfRule>
  </conditionalFormatting>
  <conditionalFormatting sqref="B212">
    <cfRule type="containsText" priority="36" dxfId="436" operator="containsText" text="!">
      <formula>NOT(ISERROR(SEARCH("!",B212)))</formula>
    </cfRule>
  </conditionalFormatting>
  <conditionalFormatting sqref="B213">
    <cfRule type="containsText" priority="35" dxfId="436" operator="containsText" text="!">
      <formula>NOT(ISERROR(SEARCH("!",B213)))</formula>
    </cfRule>
  </conditionalFormatting>
  <conditionalFormatting sqref="B214">
    <cfRule type="containsText" priority="34" dxfId="436" operator="containsText" text="!">
      <formula>NOT(ISERROR(SEARCH("!",B214)))</formula>
    </cfRule>
  </conditionalFormatting>
  <conditionalFormatting sqref="B215">
    <cfRule type="containsText" priority="33" dxfId="436" operator="containsText" text="!">
      <formula>NOT(ISERROR(SEARCH("!",B215)))</formula>
    </cfRule>
  </conditionalFormatting>
  <conditionalFormatting sqref="B228">
    <cfRule type="containsText" priority="32" dxfId="436" operator="containsText" text="!">
      <formula>NOT(ISERROR(SEARCH("!",B228)))</formula>
    </cfRule>
  </conditionalFormatting>
  <conditionalFormatting sqref="B229">
    <cfRule type="containsText" priority="31" dxfId="436" operator="containsText" text="!">
      <formula>NOT(ISERROR(SEARCH("!",B229)))</formula>
    </cfRule>
  </conditionalFormatting>
  <conditionalFormatting sqref="B231">
    <cfRule type="containsText" priority="30" dxfId="436" operator="containsText" text="!">
      <formula>NOT(ISERROR(SEARCH("!",B231)))</formula>
    </cfRule>
  </conditionalFormatting>
  <conditionalFormatting sqref="B245">
    <cfRule type="containsText" priority="29" dxfId="436" operator="containsText" text="!">
      <formula>NOT(ISERROR(SEARCH("!",B245)))</formula>
    </cfRule>
  </conditionalFormatting>
  <conditionalFormatting sqref="B246">
    <cfRule type="containsText" priority="28" dxfId="436" operator="containsText" text="!">
      <formula>NOT(ISERROR(SEARCH("!",B246)))</formula>
    </cfRule>
  </conditionalFormatting>
  <conditionalFormatting sqref="B322">
    <cfRule type="containsText" priority="27" dxfId="436" operator="containsText" text="!">
      <formula>NOT(ISERROR(SEARCH("!",B322)))</formula>
    </cfRule>
  </conditionalFormatting>
  <conditionalFormatting sqref="B134">
    <cfRule type="containsText" priority="26" dxfId="436" operator="containsText" text="!">
      <formula>NOT(ISERROR(SEARCH("!",B134)))</formula>
    </cfRule>
  </conditionalFormatting>
  <conditionalFormatting sqref="B135">
    <cfRule type="containsText" priority="25" dxfId="436" operator="containsText" text="!">
      <formula>NOT(ISERROR(SEARCH("!",B135)))</formula>
    </cfRule>
  </conditionalFormatting>
  <conditionalFormatting sqref="B136">
    <cfRule type="containsText" priority="24" dxfId="436" operator="containsText" text="!">
      <formula>NOT(ISERROR(SEARCH("!",B136)))</formula>
    </cfRule>
  </conditionalFormatting>
  <conditionalFormatting sqref="B143">
    <cfRule type="containsText" priority="23" dxfId="436" operator="containsText" text="!">
      <formula>NOT(ISERROR(SEARCH("!",B143)))</formula>
    </cfRule>
  </conditionalFormatting>
  <conditionalFormatting sqref="B144">
    <cfRule type="containsText" priority="22" dxfId="436" operator="containsText" text="!">
      <formula>NOT(ISERROR(SEARCH("!",B144)))</formula>
    </cfRule>
  </conditionalFormatting>
  <conditionalFormatting sqref="B196">
    <cfRule type="containsText" priority="21" dxfId="436" operator="containsText" text="!">
      <formula>NOT(ISERROR(SEARCH("!",B196)))</formula>
    </cfRule>
  </conditionalFormatting>
  <conditionalFormatting sqref="B197">
    <cfRule type="containsText" priority="20" dxfId="436" operator="containsText" text="!">
      <formula>NOT(ISERROR(SEARCH("!",B197)))</formula>
    </cfRule>
  </conditionalFormatting>
  <conditionalFormatting sqref="A199:A200">
    <cfRule type="containsText" priority="19" dxfId="436" operator="containsText" text="!">
      <formula>NOT(ISERROR(SEARCH("!",A199)))</formula>
    </cfRule>
  </conditionalFormatting>
  <conditionalFormatting sqref="C199:D200">
    <cfRule type="containsText" priority="18" dxfId="436" operator="containsText" text="!">
      <formula>NOT(ISERROR(SEARCH("!",C199)))</formula>
    </cfRule>
  </conditionalFormatting>
  <conditionalFormatting sqref="B199:B200">
    <cfRule type="containsText" priority="17" dxfId="436" operator="containsText" text="!">
      <formula>NOT(ISERROR(SEARCH("!",B199)))</formula>
    </cfRule>
  </conditionalFormatting>
  <conditionalFormatting sqref="E200:F200 E199">
    <cfRule type="containsText" priority="16" dxfId="436" operator="containsText" text="!">
      <formula>NOT(ISERROR(SEARCH("!",E199)))</formula>
    </cfRule>
  </conditionalFormatting>
  <conditionalFormatting sqref="G199">
    <cfRule type="containsText" priority="15" dxfId="436" operator="containsText" text="!">
      <formula>NOT(ISERROR(SEARCH("!",G199)))</formula>
    </cfRule>
  </conditionalFormatting>
  <conditionalFormatting sqref="G200">
    <cfRule type="containsText" priority="14" dxfId="436" operator="containsText" text="!">
      <formula>NOT(ISERROR(SEARCH("!",G200)))</formula>
    </cfRule>
  </conditionalFormatting>
  <conditionalFormatting sqref="F199">
    <cfRule type="containsText" priority="13" dxfId="436" operator="containsText" text="!">
      <formula>NOT(ISERROR(SEARCH("!",F199)))</formula>
    </cfRule>
  </conditionalFormatting>
  <conditionalFormatting sqref="H199:J199">
    <cfRule type="containsText" priority="12" dxfId="436" operator="containsText" text="!">
      <formula>NOT(ISERROR(SEARCH("!",H199)))</formula>
    </cfRule>
  </conditionalFormatting>
  <conditionalFormatting sqref="H200:J200">
    <cfRule type="containsText" priority="11" dxfId="436" operator="containsText" text="!">
      <formula>NOT(ISERROR(SEARCH("!",H200)))</formula>
    </cfRule>
  </conditionalFormatting>
  <conditionalFormatting sqref="B171">
    <cfRule type="containsText" priority="10" dxfId="436" operator="containsText" text="!">
      <formula>NOT(ISERROR(SEARCH("!",B171)))</formula>
    </cfRule>
  </conditionalFormatting>
  <conditionalFormatting sqref="T191 Q191 C191:H191 N191">
    <cfRule type="containsText" priority="9" dxfId="436" operator="containsText" text="!">
      <formula>NOT(ISERROR(SEARCH("!",C191)))</formula>
    </cfRule>
  </conditionalFormatting>
  <conditionalFormatting sqref="K191">
    <cfRule type="containsText" priority="8" dxfId="436" operator="containsText" text="!">
      <formula>NOT(ISERROR(SEARCH("!",K191)))</formula>
    </cfRule>
  </conditionalFormatting>
  <conditionalFormatting sqref="T193 Q193 C193:H193 N193">
    <cfRule type="containsText" priority="7" dxfId="436" operator="containsText" text="!">
      <formula>NOT(ISERROR(SEARCH("!",C193)))</formula>
    </cfRule>
  </conditionalFormatting>
  <conditionalFormatting sqref="K193">
    <cfRule type="containsText" priority="6" dxfId="436" operator="containsText" text="!">
      <formula>NOT(ISERROR(SEARCH("!",K193)))</formula>
    </cfRule>
  </conditionalFormatting>
  <conditionalFormatting sqref="K194 T194 Q194 C194:H194">
    <cfRule type="containsText" priority="5" dxfId="436" operator="containsText" text="!">
      <formula>NOT(ISERROR(SEARCH("!",C194)))</formula>
    </cfRule>
  </conditionalFormatting>
  <conditionalFormatting sqref="N194">
    <cfRule type="containsText" priority="4" dxfId="436" operator="containsText" text="!">
      <formula>NOT(ISERROR(SEARCH("!",N194)))</formula>
    </cfRule>
  </conditionalFormatting>
  <conditionalFormatting sqref="T195 Q195 C195:H195">
    <cfRule type="containsText" priority="3" dxfId="436" operator="containsText" text="!">
      <formula>NOT(ISERROR(SEARCH("!",C195)))</formula>
    </cfRule>
  </conditionalFormatting>
  <conditionalFormatting sqref="K195">
    <cfRule type="containsText" priority="2" dxfId="436" operator="containsText" text="!">
      <formula>NOT(ISERROR(SEARCH("!",K195)))</formula>
    </cfRule>
  </conditionalFormatting>
  <conditionalFormatting sqref="N195">
    <cfRule type="containsText" priority="1" dxfId="436" operator="containsText" text="!">
      <formula>NOT(ISERROR(SEARCH("!",N195)))</formula>
    </cfRule>
  </conditionalFormatting>
  <printOptions/>
  <pageMargins left="0.7" right="0.7" top="0.75" bottom="0.75" header="0.3" footer="0.3"/>
  <pageSetup fitToHeight="0" fitToWidth="1" horizontalDpi="600" verticalDpi="600" orientation="landscape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zoomScalePageLayoutView="0" workbookViewId="0" topLeftCell="A1">
      <selection activeCell="C52" sqref="C52:C53"/>
    </sheetView>
  </sheetViews>
  <sheetFormatPr defaultColWidth="9.140625" defaultRowHeight="15"/>
  <cols>
    <col min="1" max="1" width="29.28125" style="6" customWidth="1"/>
    <col min="2" max="2" width="64.8515625" style="36" customWidth="1"/>
    <col min="3" max="3" width="37.28125" style="6" customWidth="1"/>
    <col min="4" max="4" width="11.7109375" style="6" bestFit="1" customWidth="1"/>
    <col min="5" max="16384" width="9.140625" style="6" customWidth="1"/>
  </cols>
  <sheetData>
    <row r="1" spans="1:3" ht="37.5" customHeight="1">
      <c r="A1" s="10" t="s">
        <v>1349</v>
      </c>
      <c r="B1" s="11"/>
      <c r="C1" s="12" t="s">
        <v>1410</v>
      </c>
    </row>
    <row r="2" spans="1:3" ht="21">
      <c r="A2" s="13" t="s">
        <v>658</v>
      </c>
      <c r="B2" s="13" t="s">
        <v>1347</v>
      </c>
      <c r="C2" s="13" t="s">
        <v>1348</v>
      </c>
    </row>
    <row r="3" spans="1:3" ht="22.5">
      <c r="A3" s="14" t="s">
        <v>1034</v>
      </c>
      <c r="B3" s="14" t="s">
        <v>859</v>
      </c>
      <c r="C3" s="15">
        <v>67</v>
      </c>
    </row>
    <row r="4" spans="1:3" ht="22.5">
      <c r="A4" s="14" t="s">
        <v>1035</v>
      </c>
      <c r="B4" s="14" t="s">
        <v>860</v>
      </c>
      <c r="C4" s="15">
        <v>24218</v>
      </c>
    </row>
    <row r="5" spans="1:3" ht="22.5">
      <c r="A5" s="14" t="s">
        <v>1036</v>
      </c>
      <c r="B5" s="14" t="s">
        <v>861</v>
      </c>
      <c r="C5" s="15">
        <v>49</v>
      </c>
    </row>
    <row r="6" spans="1:3" ht="15">
      <c r="A6" s="14" t="s">
        <v>1039</v>
      </c>
      <c r="B6" s="16" t="s">
        <v>1040</v>
      </c>
      <c r="C6" s="15">
        <v>1</v>
      </c>
    </row>
    <row r="7" spans="1:3" ht="15">
      <c r="A7" s="17" t="s">
        <v>956</v>
      </c>
      <c r="B7" s="61" t="s">
        <v>836</v>
      </c>
      <c r="C7" s="62">
        <v>394</v>
      </c>
    </row>
    <row r="8" spans="1:3" ht="22.5">
      <c r="A8" s="14" t="s">
        <v>787</v>
      </c>
      <c r="B8" s="63" t="s">
        <v>788</v>
      </c>
      <c r="C8" s="64">
        <v>5095</v>
      </c>
    </row>
    <row r="9" spans="1:3" ht="22.5">
      <c r="A9" s="14" t="s">
        <v>789</v>
      </c>
      <c r="B9" s="61" t="s">
        <v>790</v>
      </c>
      <c r="C9" s="64">
        <v>34557</v>
      </c>
    </row>
    <row r="10" spans="1:3" ht="15">
      <c r="A10" s="14" t="s">
        <v>791</v>
      </c>
      <c r="B10" s="61" t="s">
        <v>957</v>
      </c>
      <c r="C10" s="64">
        <v>5832</v>
      </c>
    </row>
    <row r="11" spans="1:3" ht="22.5">
      <c r="A11" s="14" t="s">
        <v>793</v>
      </c>
      <c r="B11" s="61" t="s">
        <v>958</v>
      </c>
      <c r="C11" s="64">
        <v>535008</v>
      </c>
    </row>
    <row r="12" spans="1:3" ht="15">
      <c r="A12" s="14" t="s">
        <v>795</v>
      </c>
      <c r="B12" s="61" t="s">
        <v>796</v>
      </c>
      <c r="C12" s="65">
        <v>49.54</v>
      </c>
    </row>
    <row r="13" spans="1:4" ht="15">
      <c r="A13" s="14" t="s">
        <v>709</v>
      </c>
      <c r="B13" s="61" t="s">
        <v>959</v>
      </c>
      <c r="C13" s="66">
        <v>1882094.38</v>
      </c>
      <c r="D13" s="8"/>
    </row>
    <row r="14" spans="1:4" ht="15">
      <c r="A14" s="22" t="s">
        <v>711</v>
      </c>
      <c r="B14" s="67" t="s">
        <v>814</v>
      </c>
      <c r="C14" s="68">
        <v>189169.2</v>
      </c>
      <c r="D14" s="8"/>
    </row>
    <row r="15" spans="1:3" ht="15">
      <c r="A15" s="25" t="s">
        <v>724</v>
      </c>
      <c r="B15" s="63" t="s">
        <v>725</v>
      </c>
      <c r="C15" s="68">
        <v>276476</v>
      </c>
    </row>
    <row r="16" spans="1:3" ht="22.5">
      <c r="A16" s="14" t="s">
        <v>808</v>
      </c>
      <c r="B16" s="61" t="s">
        <v>809</v>
      </c>
      <c r="C16" s="188">
        <v>2478.6</v>
      </c>
    </row>
    <row r="17" spans="1:3" ht="22.5">
      <c r="A17" s="17" t="s">
        <v>815</v>
      </c>
      <c r="B17" s="61" t="s">
        <v>960</v>
      </c>
      <c r="C17" s="69">
        <v>39840</v>
      </c>
    </row>
    <row r="18" spans="1:3" ht="15">
      <c r="A18" s="17" t="s">
        <v>811</v>
      </c>
      <c r="B18" s="70" t="s">
        <v>961</v>
      </c>
      <c r="C18" s="71">
        <v>22.7</v>
      </c>
    </row>
    <row r="19" spans="1:3" ht="15">
      <c r="A19" s="17" t="s">
        <v>827</v>
      </c>
      <c r="B19" s="61" t="s">
        <v>828</v>
      </c>
      <c r="C19" s="69">
        <v>9</v>
      </c>
    </row>
    <row r="20" spans="1:3" ht="23.25">
      <c r="A20" s="17" t="s">
        <v>829</v>
      </c>
      <c r="B20" s="61" t="s">
        <v>830</v>
      </c>
      <c r="C20" s="72" t="s">
        <v>1400</v>
      </c>
    </row>
    <row r="21" spans="1:3" ht="23.25">
      <c r="A21" s="17" t="s">
        <v>831</v>
      </c>
      <c r="B21" s="61" t="s">
        <v>832</v>
      </c>
      <c r="C21" s="72" t="s">
        <v>1401</v>
      </c>
    </row>
    <row r="22" spans="1:3" ht="15">
      <c r="A22" s="26" t="s">
        <v>744</v>
      </c>
      <c r="B22" s="61" t="s">
        <v>745</v>
      </c>
      <c r="C22" s="69">
        <v>81.8</v>
      </c>
    </row>
    <row r="23" spans="1:3" ht="15">
      <c r="A23" s="17" t="s">
        <v>747</v>
      </c>
      <c r="B23" s="70" t="s">
        <v>754</v>
      </c>
      <c r="C23" s="71">
        <v>11</v>
      </c>
    </row>
    <row r="24" spans="1:3" ht="23.25">
      <c r="A24" s="22" t="s">
        <v>962</v>
      </c>
      <c r="B24" s="67" t="s">
        <v>749</v>
      </c>
      <c r="C24" s="73">
        <v>1</v>
      </c>
    </row>
    <row r="25" spans="1:3" ht="15">
      <c r="A25" s="22" t="s">
        <v>750</v>
      </c>
      <c r="B25" s="67" t="s">
        <v>751</v>
      </c>
      <c r="C25" s="73">
        <v>13</v>
      </c>
    </row>
    <row r="26" spans="1:3" ht="15">
      <c r="A26" s="22" t="s">
        <v>752</v>
      </c>
      <c r="B26" s="67" t="s">
        <v>753</v>
      </c>
      <c r="C26" s="73">
        <v>2</v>
      </c>
    </row>
    <row r="27" spans="1:3" ht="15">
      <c r="A27" s="22" t="s">
        <v>963</v>
      </c>
      <c r="B27" s="67" t="s">
        <v>762</v>
      </c>
      <c r="C27" s="73">
        <v>314</v>
      </c>
    </row>
    <row r="28" spans="1:3" ht="22.5">
      <c r="A28" s="14" t="s">
        <v>728</v>
      </c>
      <c r="B28" s="61" t="s">
        <v>964</v>
      </c>
      <c r="C28" s="64" t="s">
        <v>1402</v>
      </c>
    </row>
    <row r="29" spans="1:3" ht="15">
      <c r="A29" s="17" t="s">
        <v>741</v>
      </c>
      <c r="B29" s="70" t="s">
        <v>965</v>
      </c>
      <c r="C29" s="66">
        <v>4</v>
      </c>
    </row>
    <row r="30" spans="1:3" ht="15">
      <c r="A30" s="17" t="s">
        <v>780</v>
      </c>
      <c r="B30" s="61" t="s">
        <v>966</v>
      </c>
      <c r="C30" s="20">
        <v>4.9</v>
      </c>
    </row>
    <row r="31" spans="1:3" ht="15">
      <c r="A31" s="14" t="s">
        <v>777</v>
      </c>
      <c r="B31" s="61" t="s">
        <v>967</v>
      </c>
      <c r="C31" s="5">
        <f>SUM(14.859-0.84+2)</f>
        <v>16.019</v>
      </c>
    </row>
    <row r="32" spans="1:3" ht="15">
      <c r="A32" s="21" t="s">
        <v>765</v>
      </c>
      <c r="B32" s="74" t="s">
        <v>968</v>
      </c>
      <c r="C32" s="187">
        <f>SUM(14416.679+570+193)</f>
        <v>15179.679</v>
      </c>
    </row>
    <row r="33" spans="1:3" ht="15">
      <c r="A33" s="21" t="s">
        <v>769</v>
      </c>
      <c r="B33" s="74" t="s">
        <v>969</v>
      </c>
      <c r="C33" s="5">
        <v>2.066</v>
      </c>
    </row>
    <row r="34" spans="1:3" ht="15">
      <c r="A34" s="21" t="s">
        <v>771</v>
      </c>
      <c r="B34" s="30" t="s">
        <v>772</v>
      </c>
      <c r="C34" s="5">
        <v>16</v>
      </c>
    </row>
    <row r="35" spans="1:3" ht="23.25">
      <c r="A35" s="22" t="s">
        <v>730</v>
      </c>
      <c r="B35" s="23" t="s">
        <v>970</v>
      </c>
      <c r="C35" s="52">
        <v>9846</v>
      </c>
    </row>
    <row r="36" spans="1:3" ht="15">
      <c r="A36" s="22" t="s">
        <v>783</v>
      </c>
      <c r="B36" s="23" t="s">
        <v>784</v>
      </c>
      <c r="C36" s="29">
        <v>11</v>
      </c>
    </row>
    <row r="37" spans="1:3" ht="15">
      <c r="A37" s="17" t="s">
        <v>840</v>
      </c>
      <c r="B37" s="31" t="s">
        <v>841</v>
      </c>
      <c r="C37" s="27">
        <v>9</v>
      </c>
    </row>
    <row r="38" spans="1:3" ht="15">
      <c r="A38" s="22" t="s">
        <v>838</v>
      </c>
      <c r="B38" s="19" t="s">
        <v>839</v>
      </c>
      <c r="C38" s="189">
        <v>21573</v>
      </c>
    </row>
    <row r="39" spans="1:3" ht="15">
      <c r="A39" s="17" t="s">
        <v>842</v>
      </c>
      <c r="B39" s="18" t="s">
        <v>843</v>
      </c>
      <c r="C39" s="32">
        <v>32</v>
      </c>
    </row>
    <row r="40" spans="1:3" ht="23.25">
      <c r="A40" s="22" t="s">
        <v>819</v>
      </c>
      <c r="B40" s="33" t="s">
        <v>820</v>
      </c>
      <c r="C40" s="5" t="s">
        <v>1423</v>
      </c>
    </row>
    <row r="41" spans="1:3" ht="23.25">
      <c r="A41" s="22" t="s">
        <v>821</v>
      </c>
      <c r="B41" s="33" t="s">
        <v>822</v>
      </c>
      <c r="C41" s="34">
        <v>12</v>
      </c>
    </row>
    <row r="42" spans="1:3" ht="23.25">
      <c r="A42" s="22" t="s">
        <v>823</v>
      </c>
      <c r="B42" s="33" t="s">
        <v>825</v>
      </c>
      <c r="C42" s="20">
        <v>22</v>
      </c>
    </row>
    <row r="43" spans="1:3" ht="23.25">
      <c r="A43" s="22" t="s">
        <v>714</v>
      </c>
      <c r="B43" s="23" t="s">
        <v>971</v>
      </c>
      <c r="C43" s="24">
        <v>21</v>
      </c>
    </row>
    <row r="44" spans="1:3" ht="34.5">
      <c r="A44" s="22" t="s">
        <v>716</v>
      </c>
      <c r="B44" s="23" t="s">
        <v>972</v>
      </c>
      <c r="C44" s="24">
        <v>1071</v>
      </c>
    </row>
    <row r="45" spans="1:3" ht="15">
      <c r="A45" s="22" t="s">
        <v>718</v>
      </c>
      <c r="B45" s="23" t="s">
        <v>973</v>
      </c>
      <c r="C45" s="24">
        <v>4</v>
      </c>
    </row>
    <row r="46" spans="1:3" ht="14.25" customHeight="1">
      <c r="A46" s="22" t="s">
        <v>726</v>
      </c>
      <c r="B46" s="33" t="s">
        <v>737</v>
      </c>
      <c r="C46" s="24">
        <v>2580</v>
      </c>
    </row>
    <row r="47" spans="1:3" ht="23.25">
      <c r="A47" s="35" t="s">
        <v>849</v>
      </c>
      <c r="B47" s="23" t="s">
        <v>850</v>
      </c>
      <c r="C47" s="28" t="s">
        <v>1356</v>
      </c>
    </row>
    <row r="48" spans="1:3" ht="15">
      <c r="A48" s="22" t="s">
        <v>851</v>
      </c>
      <c r="B48" s="23" t="s">
        <v>853</v>
      </c>
      <c r="C48" s="24" t="s">
        <v>1357</v>
      </c>
    </row>
    <row r="49" spans="1:4" ht="33.75">
      <c r="A49" s="17" t="s">
        <v>1395</v>
      </c>
      <c r="B49" s="16" t="s">
        <v>1396</v>
      </c>
      <c r="C49" s="28">
        <v>403</v>
      </c>
      <c r="D49" s="49"/>
    </row>
    <row r="50" spans="1:4" ht="22.5">
      <c r="A50" s="51" t="s">
        <v>1543</v>
      </c>
      <c r="B50" s="38" t="s">
        <v>1513</v>
      </c>
      <c r="C50" s="51">
        <v>46</v>
      </c>
      <c r="D50" s="49"/>
    </row>
    <row r="51" spans="1:4" ht="15">
      <c r="A51" s="51" t="s">
        <v>1542</v>
      </c>
      <c r="B51" s="38" t="s">
        <v>1511</v>
      </c>
      <c r="C51" s="51">
        <v>367867</v>
      </c>
      <c r="D51" s="49"/>
    </row>
    <row r="52" spans="1:4" ht="15">
      <c r="A52" s="37" t="s">
        <v>1646</v>
      </c>
      <c r="B52" s="50" t="s">
        <v>1647</v>
      </c>
      <c r="C52" s="327">
        <v>4</v>
      </c>
      <c r="D52" s="49"/>
    </row>
    <row r="53" spans="1:4" ht="15">
      <c r="A53" s="37" t="s">
        <v>1651</v>
      </c>
      <c r="B53" s="50" t="s">
        <v>1652</v>
      </c>
      <c r="C53" s="327">
        <v>2</v>
      </c>
      <c r="D53" s="49"/>
    </row>
  </sheetData>
  <sheetProtection/>
  <conditionalFormatting sqref="A3">
    <cfRule type="containsText" priority="7" dxfId="436" operator="containsText" text="!">
      <formula>NOT(ISERROR(SEARCH("!",A3)))</formula>
    </cfRule>
  </conditionalFormatting>
  <conditionalFormatting sqref="A4">
    <cfRule type="containsText" priority="6" dxfId="436" operator="containsText" text="!">
      <formula>NOT(ISERROR(SEARCH("!",A4)))</formula>
    </cfRule>
  </conditionalFormatting>
  <conditionalFormatting sqref="A5">
    <cfRule type="containsText" priority="5" dxfId="436" operator="containsText" text="!">
      <formula>NOT(ISERROR(SEARCH("!",A5)))</formula>
    </cfRule>
  </conditionalFormatting>
  <conditionalFormatting sqref="A6">
    <cfRule type="containsText" priority="4" dxfId="436" operator="containsText" text="!">
      <formula>NOT(ISERROR(SEARCH("!",A6)))</formula>
    </cfRule>
  </conditionalFormatting>
  <conditionalFormatting sqref="B6:C6">
    <cfRule type="containsText" priority="3" dxfId="436" operator="containsText" text="!">
      <formula>NOT(ISERROR(SEARCH("!",B6)))</formula>
    </cfRule>
  </conditionalFormatting>
  <conditionalFormatting sqref="A52">
    <cfRule type="containsText" priority="2" dxfId="436" operator="containsText" text="!">
      <formula>NOT(ISERROR(SEARCH("!",A52)))</formula>
    </cfRule>
  </conditionalFormatting>
  <conditionalFormatting sqref="A53">
    <cfRule type="containsText" priority="1" dxfId="436" operator="containsText" text="!">
      <formula>NOT(ISERROR(SEARCH("!",A53)))</formula>
    </cfRule>
  </conditionalFormatting>
  <printOptions/>
  <pageMargins left="0.7" right="0.7" top="0.75" bottom="0.75" header="0.3" footer="0.3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7" sqref="J7:J15"/>
    </sheetView>
  </sheetViews>
  <sheetFormatPr defaultColWidth="9.140625" defaultRowHeight="15"/>
  <cols>
    <col min="1" max="1" width="15.8515625" style="206" customWidth="1"/>
    <col min="2" max="2" width="25.7109375" style="206" customWidth="1"/>
    <col min="3" max="4" width="9.28125" style="206" bestFit="1" customWidth="1"/>
    <col min="5" max="5" width="20.57421875" style="206" customWidth="1"/>
    <col min="6" max="6" width="16.8515625" style="206" customWidth="1"/>
    <col min="7" max="7" width="21.8515625" style="206" customWidth="1"/>
    <col min="8" max="8" width="25.8515625" style="206" customWidth="1"/>
    <col min="9" max="9" width="10.8515625" style="206" bestFit="1" customWidth="1"/>
    <col min="10" max="10" width="23.28125" style="206" customWidth="1"/>
    <col min="11" max="11" width="20.00390625" style="206" customWidth="1"/>
    <col min="12" max="16384" width="9.140625" style="206" customWidth="1"/>
  </cols>
  <sheetData>
    <row r="1" s="370" customFormat="1" ht="15" customHeight="1">
      <c r="A1" s="370" t="s">
        <v>1841</v>
      </c>
    </row>
    <row r="2" s="370" customFormat="1" ht="22.5" customHeight="1">
      <c r="A2" s="370" t="s">
        <v>1350</v>
      </c>
    </row>
    <row r="3" spans="1:10" s="131" customFormat="1" ht="20.25" customHeight="1">
      <c r="A3" s="286"/>
      <c r="B3" s="286" t="s">
        <v>974</v>
      </c>
      <c r="C3" s="287">
        <v>2014</v>
      </c>
      <c r="D3" s="287">
        <v>2015</v>
      </c>
      <c r="E3" s="287">
        <v>2016</v>
      </c>
      <c r="F3" s="287">
        <v>2017</v>
      </c>
      <c r="G3" s="287">
        <v>2018</v>
      </c>
      <c r="H3" s="287">
        <v>2019</v>
      </c>
      <c r="I3" s="287">
        <v>2020</v>
      </c>
      <c r="J3" s="287" t="s">
        <v>975</v>
      </c>
    </row>
    <row r="4" spans="1:10" s="131" customFormat="1" ht="33.75">
      <c r="A4" s="286" t="s">
        <v>976</v>
      </c>
      <c r="B4" s="286" t="s">
        <v>977</v>
      </c>
      <c r="C4" s="102"/>
      <c r="D4" s="102"/>
      <c r="E4" s="190"/>
      <c r="F4" s="102"/>
      <c r="G4" s="102"/>
      <c r="H4" s="102"/>
      <c r="I4" s="102"/>
      <c r="J4" s="102"/>
    </row>
    <row r="5" spans="1:10" s="131" customFormat="1" ht="45" customHeight="1">
      <c r="A5" s="56" t="s">
        <v>1037</v>
      </c>
      <c r="B5" s="191" t="s">
        <v>1038</v>
      </c>
      <c r="C5" s="102" t="s">
        <v>639</v>
      </c>
      <c r="D5" s="102" t="s">
        <v>639</v>
      </c>
      <c r="E5" s="102" t="s">
        <v>639</v>
      </c>
      <c r="F5" s="331">
        <v>5018327</v>
      </c>
      <c r="G5" s="331">
        <v>603952</v>
      </c>
      <c r="H5" s="331">
        <v>133492</v>
      </c>
      <c r="I5" s="331" t="s">
        <v>639</v>
      </c>
      <c r="J5" s="331">
        <f>SUM(F5+G5+H5)</f>
        <v>5755771</v>
      </c>
    </row>
    <row r="6" spans="1:10" s="131" customFormat="1" ht="15" customHeight="1">
      <c r="A6" s="113" t="s">
        <v>653</v>
      </c>
      <c r="B6" s="140" t="s">
        <v>1001</v>
      </c>
      <c r="C6" s="103">
        <v>0</v>
      </c>
      <c r="D6" s="103">
        <v>0</v>
      </c>
      <c r="E6" s="103">
        <v>8796563.65</v>
      </c>
      <c r="F6" s="103">
        <v>6981628.24</v>
      </c>
      <c r="G6" s="103">
        <v>0</v>
      </c>
      <c r="H6" s="103">
        <v>0</v>
      </c>
      <c r="I6" s="103">
        <v>0</v>
      </c>
      <c r="J6" s="103">
        <f>SUM(C6:I6)</f>
        <v>15778191.89</v>
      </c>
    </row>
    <row r="7" spans="1:10" s="194" customFormat="1" ht="33.75" customHeight="1">
      <c r="A7" s="192" t="s">
        <v>804</v>
      </c>
      <c r="B7" s="193" t="s">
        <v>978</v>
      </c>
      <c r="C7" s="177">
        <v>0</v>
      </c>
      <c r="D7" s="177">
        <v>0</v>
      </c>
      <c r="E7" s="176">
        <v>55295431.43</v>
      </c>
      <c r="F7" s="178">
        <v>3870388.67</v>
      </c>
      <c r="G7" s="177">
        <v>1310166.08</v>
      </c>
      <c r="H7" s="343">
        <v>210500</v>
      </c>
      <c r="I7" s="176">
        <v>0</v>
      </c>
      <c r="J7" s="347">
        <f>SUM(E7+F7+G7+H7+I7)</f>
        <v>60686486.18</v>
      </c>
    </row>
    <row r="8" spans="1:10" s="131" customFormat="1" ht="22.5" customHeight="1">
      <c r="A8" s="59" t="s">
        <v>259</v>
      </c>
      <c r="B8" s="124" t="s">
        <v>979</v>
      </c>
      <c r="C8" s="104">
        <v>0</v>
      </c>
      <c r="D8" s="104">
        <v>0</v>
      </c>
      <c r="E8" s="195">
        <v>2391355.93</v>
      </c>
      <c r="F8" s="195"/>
      <c r="G8" s="195"/>
      <c r="H8" s="103">
        <v>0</v>
      </c>
      <c r="I8" s="103">
        <v>0</v>
      </c>
      <c r="J8" s="348">
        <f>SUM(C8:I8)</f>
        <v>2391355.93</v>
      </c>
    </row>
    <row r="9" spans="1:11" s="131" customFormat="1" ht="24.75" customHeight="1">
      <c r="A9" s="113" t="s">
        <v>12</v>
      </c>
      <c r="B9" s="140" t="s">
        <v>980</v>
      </c>
      <c r="C9" s="103">
        <v>0</v>
      </c>
      <c r="D9" s="103">
        <v>0</v>
      </c>
      <c r="E9" s="196">
        <v>338171.29</v>
      </c>
      <c r="F9" s="197">
        <v>9021537.14</v>
      </c>
      <c r="G9" s="196">
        <v>8961800.19</v>
      </c>
      <c r="H9" s="198">
        <v>6951874.7</v>
      </c>
      <c r="I9" s="103">
        <v>0</v>
      </c>
      <c r="J9" s="349">
        <f>SUM(E9+F9+G9+H9+I9)</f>
        <v>25273383.319999997</v>
      </c>
      <c r="K9" s="199"/>
    </row>
    <row r="10" spans="1:10" s="131" customFormat="1" ht="22.5" customHeight="1">
      <c r="A10" s="133" t="s">
        <v>358</v>
      </c>
      <c r="B10" s="140" t="s">
        <v>981</v>
      </c>
      <c r="C10" s="103">
        <v>0</v>
      </c>
      <c r="D10" s="103">
        <v>0</v>
      </c>
      <c r="E10" s="104">
        <v>25987538.15</v>
      </c>
      <c r="F10" s="104">
        <v>1255591</v>
      </c>
      <c r="G10" s="301">
        <v>1139488.6</v>
      </c>
      <c r="H10" s="301">
        <v>8710231.76</v>
      </c>
      <c r="I10" s="103">
        <v>0</v>
      </c>
      <c r="J10" s="348">
        <f>SUM(C10:I10)</f>
        <v>37092849.51</v>
      </c>
    </row>
    <row r="11" spans="1:10" s="131" customFormat="1" ht="20.25" customHeight="1">
      <c r="A11" s="113" t="s">
        <v>982</v>
      </c>
      <c r="B11" s="140" t="s">
        <v>983</v>
      </c>
      <c r="C11" s="104">
        <v>0</v>
      </c>
      <c r="D11" s="104">
        <v>0</v>
      </c>
      <c r="E11" s="105">
        <v>16862918.01</v>
      </c>
      <c r="F11" s="105">
        <v>7071197.05</v>
      </c>
      <c r="G11" s="105">
        <v>8490363.8</v>
      </c>
      <c r="H11" s="302">
        <v>18844802.65</v>
      </c>
      <c r="I11" s="105">
        <v>0</v>
      </c>
      <c r="J11" s="349">
        <f>SUM(E11+F11+G11+H11+I11)</f>
        <v>51269281.510000005</v>
      </c>
    </row>
    <row r="12" spans="1:10" s="131" customFormat="1" ht="22.5" customHeight="1">
      <c r="A12" s="113" t="s">
        <v>432</v>
      </c>
      <c r="B12" s="140" t="s">
        <v>984</v>
      </c>
      <c r="C12" s="103">
        <v>0</v>
      </c>
      <c r="D12" s="103">
        <v>0</v>
      </c>
      <c r="E12" s="105">
        <v>0</v>
      </c>
      <c r="F12" s="105">
        <v>2798526.11</v>
      </c>
      <c r="G12" s="105">
        <v>3488644.86</v>
      </c>
      <c r="H12" s="105">
        <v>0</v>
      </c>
      <c r="I12" s="105">
        <v>0</v>
      </c>
      <c r="J12" s="349">
        <f>SUM(E12+F12+G12+H12+I12)</f>
        <v>6287170.97</v>
      </c>
    </row>
    <row r="13" spans="1:10" s="131" customFormat="1" ht="21" customHeight="1">
      <c r="A13" s="121" t="s">
        <v>214</v>
      </c>
      <c r="B13" s="140" t="s">
        <v>985</v>
      </c>
      <c r="C13" s="103">
        <v>0</v>
      </c>
      <c r="D13" s="103">
        <v>0</v>
      </c>
      <c r="E13" s="103">
        <v>255974.19</v>
      </c>
      <c r="F13" s="103">
        <v>1934199.36</v>
      </c>
      <c r="G13" s="103">
        <v>0</v>
      </c>
      <c r="H13" s="103">
        <v>1281692.64</v>
      </c>
      <c r="I13" s="103">
        <v>0</v>
      </c>
      <c r="J13" s="348">
        <f>SUM(E13+F13+G13+H13)</f>
        <v>3471866.1900000004</v>
      </c>
    </row>
    <row r="14" spans="1:10" s="131" customFormat="1" ht="33.75" customHeight="1">
      <c r="A14" s="113" t="s">
        <v>986</v>
      </c>
      <c r="B14" s="140" t="s">
        <v>1405</v>
      </c>
      <c r="C14" s="104">
        <v>0</v>
      </c>
      <c r="D14" s="104">
        <v>0</v>
      </c>
      <c r="E14" s="103"/>
      <c r="F14" s="103">
        <v>795530.03</v>
      </c>
      <c r="G14" s="103"/>
      <c r="H14" s="103"/>
      <c r="I14" s="103">
        <v>0</v>
      </c>
      <c r="J14" s="348">
        <f>SUM(C14:I14)</f>
        <v>795530.03</v>
      </c>
    </row>
    <row r="15" spans="1:10" s="131" customFormat="1" ht="22.5" customHeight="1">
      <c r="A15" s="59" t="s">
        <v>377</v>
      </c>
      <c r="B15" s="140" t="s">
        <v>393</v>
      </c>
      <c r="C15" s="103">
        <v>0</v>
      </c>
      <c r="D15" s="103">
        <v>0</v>
      </c>
      <c r="E15" s="103">
        <v>0</v>
      </c>
      <c r="F15" s="103">
        <v>21525383.15</v>
      </c>
      <c r="G15" s="103">
        <v>0</v>
      </c>
      <c r="H15" s="345">
        <v>187481.25</v>
      </c>
      <c r="I15" s="103">
        <v>0</v>
      </c>
      <c r="J15" s="348">
        <f>SUM(C15:I15)</f>
        <v>21712864.4</v>
      </c>
    </row>
    <row r="16" spans="1:10" s="131" customFormat="1" ht="22.5" customHeight="1">
      <c r="A16" s="76" t="s">
        <v>119</v>
      </c>
      <c r="B16" s="200" t="s">
        <v>988</v>
      </c>
      <c r="C16" s="105">
        <v>0</v>
      </c>
      <c r="D16" s="105">
        <v>0</v>
      </c>
      <c r="E16" s="105">
        <v>0</v>
      </c>
      <c r="F16" s="105">
        <v>3388514.77</v>
      </c>
      <c r="G16" s="105">
        <v>7959003.43</v>
      </c>
      <c r="H16" s="105">
        <v>0</v>
      </c>
      <c r="I16" s="105">
        <v>1075782</v>
      </c>
      <c r="J16" s="105">
        <f>SUM(E16+F16+G16+H16+I16)</f>
        <v>12423300.2</v>
      </c>
    </row>
    <row r="17" spans="1:11" s="131" customFormat="1" ht="11.25" customHeight="1">
      <c r="A17" s="113" t="s">
        <v>266</v>
      </c>
      <c r="B17" s="140" t="s">
        <v>989</v>
      </c>
      <c r="C17" s="106">
        <v>0</v>
      </c>
      <c r="D17" s="106">
        <v>0</v>
      </c>
      <c r="E17" s="106">
        <v>0</v>
      </c>
      <c r="F17" s="108">
        <v>6244319.23</v>
      </c>
      <c r="G17" s="106">
        <v>1309666.82</v>
      </c>
      <c r="H17" s="106">
        <f>SUM(10252286.27+'2 lentelė'!K200+'2 lentelė'!K201)</f>
        <v>12074437.03</v>
      </c>
      <c r="I17" s="115">
        <v>0</v>
      </c>
      <c r="J17" s="115">
        <f>SUM(F17+G17+H17)</f>
        <v>19628423.08</v>
      </c>
      <c r="K17" s="201"/>
    </row>
    <row r="18" spans="1:10" s="324" customFormat="1" ht="22.5" customHeight="1">
      <c r="A18" s="37" t="s">
        <v>990</v>
      </c>
      <c r="B18" s="38" t="s">
        <v>991</v>
      </c>
      <c r="C18" s="328">
        <v>0</v>
      </c>
      <c r="D18" s="328">
        <v>0</v>
      </c>
      <c r="E18" s="328">
        <v>0</v>
      </c>
      <c r="F18" s="328">
        <v>375763.77</v>
      </c>
      <c r="G18" s="328">
        <v>2130958.29</v>
      </c>
      <c r="H18" s="328">
        <v>1014570.26</v>
      </c>
      <c r="I18" s="328">
        <v>3521292.32</v>
      </c>
      <c r="J18" s="328">
        <v>3521292.32</v>
      </c>
    </row>
    <row r="19" spans="1:10" s="131" customFormat="1" ht="22.5" customHeight="1">
      <c r="A19" s="113" t="s">
        <v>197</v>
      </c>
      <c r="B19" s="140" t="s">
        <v>992</v>
      </c>
      <c r="C19" s="104">
        <v>0</v>
      </c>
      <c r="D19" s="104">
        <v>0</v>
      </c>
      <c r="E19" s="103">
        <v>0</v>
      </c>
      <c r="F19" s="103">
        <v>5413825.38</v>
      </c>
      <c r="G19" s="202"/>
      <c r="H19" s="202"/>
      <c r="I19" s="103">
        <v>0</v>
      </c>
      <c r="J19" s="103">
        <f>SUM(E19+F19+G19+H19+I19)</f>
        <v>5413825.38</v>
      </c>
    </row>
    <row r="20" spans="1:10" s="131" customFormat="1" ht="22.5" customHeight="1">
      <c r="A20" s="113" t="s">
        <v>123</v>
      </c>
      <c r="B20" s="140" t="s">
        <v>993</v>
      </c>
      <c r="C20" s="103">
        <v>0</v>
      </c>
      <c r="D20" s="103">
        <v>0</v>
      </c>
      <c r="E20" s="103">
        <v>0</v>
      </c>
      <c r="F20" s="301">
        <v>4621841.6</v>
      </c>
      <c r="G20" s="103">
        <v>339999.38</v>
      </c>
      <c r="H20" s="103">
        <v>0</v>
      </c>
      <c r="I20" s="103">
        <v>0</v>
      </c>
      <c r="J20" s="301">
        <f>SUM(F20+G20)</f>
        <v>4961840.9799999995</v>
      </c>
    </row>
    <row r="21" spans="1:10" s="131" customFormat="1" ht="33.75" customHeight="1">
      <c r="A21" s="113" t="s">
        <v>638</v>
      </c>
      <c r="B21" s="140" t="s">
        <v>994</v>
      </c>
      <c r="C21" s="103">
        <v>0</v>
      </c>
      <c r="D21" s="103">
        <v>0</v>
      </c>
      <c r="E21" s="103">
        <v>0</v>
      </c>
      <c r="F21" s="103">
        <v>0</v>
      </c>
      <c r="G21" s="103">
        <v>1631351.35</v>
      </c>
      <c r="H21" s="103">
        <v>0</v>
      </c>
      <c r="I21" s="103">
        <v>0</v>
      </c>
      <c r="J21" s="103">
        <f>SUM(F21:I21)</f>
        <v>1631351.35</v>
      </c>
    </row>
    <row r="22" spans="1:10" s="194" customFormat="1" ht="22.5" customHeight="1">
      <c r="A22" s="247" t="s">
        <v>477</v>
      </c>
      <c r="B22" s="193" t="s">
        <v>995</v>
      </c>
      <c r="C22" s="177">
        <v>0</v>
      </c>
      <c r="D22" s="177">
        <v>0</v>
      </c>
      <c r="E22" s="177">
        <v>0</v>
      </c>
      <c r="F22" s="277">
        <v>1599041.68</v>
      </c>
      <c r="G22" s="296">
        <v>1536700</v>
      </c>
      <c r="H22" s="297">
        <v>38228.45</v>
      </c>
      <c r="I22" s="177">
        <v>0</v>
      </c>
      <c r="J22" s="280">
        <f>SUM(F22+H22)</f>
        <v>1637270.13</v>
      </c>
    </row>
    <row r="23" spans="1:10" s="131" customFormat="1" ht="22.5">
      <c r="A23" s="113" t="s">
        <v>488</v>
      </c>
      <c r="B23" s="140" t="s">
        <v>996</v>
      </c>
      <c r="C23" s="103">
        <v>0</v>
      </c>
      <c r="D23" s="103">
        <v>0</v>
      </c>
      <c r="E23" s="103">
        <v>0</v>
      </c>
      <c r="F23" s="203">
        <v>15295984.48</v>
      </c>
      <c r="G23" s="103">
        <v>1124580.27</v>
      </c>
      <c r="H23" s="103">
        <v>0</v>
      </c>
      <c r="I23" s="103">
        <v>0</v>
      </c>
      <c r="J23" s="203">
        <f>SUM(E23+F23+G23+H23)</f>
        <v>16420564.75</v>
      </c>
    </row>
    <row r="24" spans="1:10" s="131" customFormat="1" ht="39" customHeight="1">
      <c r="A24" s="133" t="s">
        <v>997</v>
      </c>
      <c r="B24" s="204" t="s">
        <v>998</v>
      </c>
      <c r="C24" s="103">
        <v>0</v>
      </c>
      <c r="D24" s="103">
        <v>0</v>
      </c>
      <c r="E24" s="103">
        <v>0</v>
      </c>
      <c r="F24" s="106">
        <v>1066058.07</v>
      </c>
      <c r="G24" s="205">
        <v>7679362.92</v>
      </c>
      <c r="H24" s="103">
        <v>0</v>
      </c>
      <c r="I24" s="103">
        <v>0</v>
      </c>
      <c r="J24" s="106">
        <f>SUM(F24+G24+H24+I24)</f>
        <v>8745420.99</v>
      </c>
    </row>
    <row r="25" spans="1:10" s="131" customFormat="1" ht="22.5" customHeight="1">
      <c r="A25" s="113" t="s">
        <v>32</v>
      </c>
      <c r="B25" s="140" t="s">
        <v>999</v>
      </c>
      <c r="C25" s="103">
        <v>0</v>
      </c>
      <c r="D25" s="103">
        <v>0</v>
      </c>
      <c r="E25" s="103">
        <v>0</v>
      </c>
      <c r="F25" s="123">
        <v>0</v>
      </c>
      <c r="G25" s="103">
        <v>2933586.37</v>
      </c>
      <c r="H25" s="103">
        <v>1102833.28</v>
      </c>
      <c r="I25" s="103">
        <v>0</v>
      </c>
      <c r="J25" s="103">
        <f>SUM(E25+F25+G25+H25+I25)</f>
        <v>4036419.6500000004</v>
      </c>
    </row>
    <row r="26" spans="1:10" s="131" customFormat="1" ht="22.5" customHeight="1">
      <c r="A26" s="133" t="s">
        <v>569</v>
      </c>
      <c r="B26" s="140" t="s">
        <v>1000</v>
      </c>
      <c r="C26" s="103">
        <v>0</v>
      </c>
      <c r="D26" s="103">
        <v>0</v>
      </c>
      <c r="E26" s="103">
        <v>0</v>
      </c>
      <c r="F26" s="123">
        <v>0</v>
      </c>
      <c r="G26" s="108">
        <v>2992596.17</v>
      </c>
      <c r="H26" s="108">
        <v>0</v>
      </c>
      <c r="I26" s="108">
        <v>0</v>
      </c>
      <c r="J26" s="108">
        <f>SUBTOTAL(9,G26)</f>
        <v>2992596.17</v>
      </c>
    </row>
    <row r="27" spans="1:10" ht="56.25" customHeight="1">
      <c r="A27" s="113" t="s">
        <v>1382</v>
      </c>
      <c r="B27" s="140" t="s">
        <v>1397</v>
      </c>
      <c r="C27" s="103">
        <v>0</v>
      </c>
      <c r="D27" s="103">
        <v>0</v>
      </c>
      <c r="E27" s="103">
        <v>0</v>
      </c>
      <c r="F27" s="123">
        <v>0</v>
      </c>
      <c r="G27" s="105">
        <v>195861.91</v>
      </c>
      <c r="H27" s="108">
        <v>0</v>
      </c>
      <c r="I27" s="108">
        <v>0</v>
      </c>
      <c r="J27" s="105">
        <f>SUBTOTAL(9,G27)</f>
        <v>195861.91</v>
      </c>
    </row>
    <row r="28" spans="1:10" ht="33.75" customHeight="1">
      <c r="A28" s="113" t="s">
        <v>1438</v>
      </c>
      <c r="B28" s="140" t="s">
        <v>1570</v>
      </c>
      <c r="C28" s="103">
        <v>0</v>
      </c>
      <c r="D28" s="103">
        <v>0</v>
      </c>
      <c r="E28" s="103">
        <v>0</v>
      </c>
      <c r="F28" s="123">
        <v>0</v>
      </c>
      <c r="G28" s="108">
        <v>7721394.15</v>
      </c>
      <c r="H28" s="108">
        <v>708112.38</v>
      </c>
      <c r="I28" s="108">
        <v>0</v>
      </c>
      <c r="J28" s="108">
        <f>SUM(G28:H28)</f>
        <v>8429506.530000001</v>
      </c>
    </row>
    <row r="29" spans="1:10" s="49" customFormat="1" ht="20.25" customHeight="1">
      <c r="A29" s="47" t="s">
        <v>1623</v>
      </c>
      <c r="B29" s="329" t="s">
        <v>1665</v>
      </c>
      <c r="C29" s="330">
        <v>0</v>
      </c>
      <c r="D29" s="330">
        <v>0</v>
      </c>
      <c r="E29" s="330">
        <v>0</v>
      </c>
      <c r="F29" s="330">
        <v>0</v>
      </c>
      <c r="G29" s="330">
        <v>0</v>
      </c>
      <c r="H29" s="330">
        <v>0</v>
      </c>
      <c r="I29" s="328">
        <v>9957289</v>
      </c>
      <c r="J29" s="330">
        <f>SUM(I29)</f>
        <v>9957289</v>
      </c>
    </row>
    <row r="30" ht="15" customHeight="1"/>
    <row r="33" ht="15">
      <c r="K33" s="207"/>
    </row>
    <row r="36" ht="15">
      <c r="F36" s="207"/>
    </row>
  </sheetData>
  <sheetProtection/>
  <mergeCells count="2">
    <mergeCell ref="A2:IV2"/>
    <mergeCell ref="A1:IV1"/>
  </mergeCells>
  <conditionalFormatting sqref="A5">
    <cfRule type="containsText" priority="4" dxfId="436" operator="containsText" text="!">
      <formula>NOT(ISERROR(SEARCH("!",A5)))</formula>
    </cfRule>
  </conditionalFormatting>
  <conditionalFormatting sqref="A29">
    <cfRule type="containsText" priority="1" dxfId="436" operator="containsText" text="!">
      <formula>NOT(ISERROR(SEARCH("!",A29)))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10" zoomScaleSheetLayoutView="110" zoomScalePageLayoutView="0" workbookViewId="0" topLeftCell="A1">
      <selection activeCell="N11" sqref="N11"/>
    </sheetView>
  </sheetViews>
  <sheetFormatPr defaultColWidth="9.140625" defaultRowHeight="15"/>
  <cols>
    <col min="1" max="1" width="17.00390625" style="221" customWidth="1"/>
    <col min="2" max="2" width="16.00390625" style="221" customWidth="1"/>
    <col min="3" max="4" width="9.140625" style="206" customWidth="1"/>
    <col min="5" max="5" width="11.8515625" style="206" customWidth="1"/>
    <col min="6" max="6" width="14.421875" style="206" customWidth="1"/>
    <col min="7" max="7" width="15.8515625" style="206" customWidth="1"/>
    <col min="8" max="8" width="12.8515625" style="206" customWidth="1"/>
    <col min="9" max="9" width="13.421875" style="206" customWidth="1"/>
    <col min="10" max="10" width="16.00390625" style="206" customWidth="1"/>
    <col min="11" max="11" width="9.140625" style="206" customWidth="1"/>
    <col min="12" max="12" width="10.8515625" style="206" bestFit="1" customWidth="1"/>
    <col min="13" max="16384" width="9.140625" style="206" customWidth="1"/>
  </cols>
  <sheetData>
    <row r="1" s="370" customFormat="1" ht="15" customHeight="1">
      <c r="A1" s="370" t="s">
        <v>1406</v>
      </c>
    </row>
    <row r="2" s="371" customFormat="1" ht="15.75" customHeight="1">
      <c r="A2" s="371" t="s">
        <v>1409</v>
      </c>
    </row>
    <row r="3" spans="1:10" s="131" customFormat="1" ht="11.25">
      <c r="A3" s="288"/>
      <c r="B3" s="80" t="s">
        <v>974</v>
      </c>
      <c r="C3" s="289">
        <v>2014</v>
      </c>
      <c r="D3" s="289">
        <v>2015</v>
      </c>
      <c r="E3" s="289">
        <v>2016</v>
      </c>
      <c r="F3" s="289">
        <v>2017</v>
      </c>
      <c r="G3" s="289">
        <v>2018</v>
      </c>
      <c r="H3" s="289">
        <v>2019</v>
      </c>
      <c r="I3" s="289">
        <v>2020</v>
      </c>
      <c r="J3" s="290" t="s">
        <v>975</v>
      </c>
    </row>
    <row r="4" spans="1:10" s="131" customFormat="1" ht="45">
      <c r="A4" s="80" t="s">
        <v>976</v>
      </c>
      <c r="B4" s="80" t="s">
        <v>977</v>
      </c>
      <c r="C4" s="209"/>
      <c r="D4" s="209"/>
      <c r="E4" s="208"/>
      <c r="F4" s="209"/>
      <c r="G4" s="209"/>
      <c r="H4" s="209"/>
      <c r="I4" s="209"/>
      <c r="J4" s="209"/>
    </row>
    <row r="5" spans="1:10" s="131" customFormat="1" ht="78.75">
      <c r="A5" s="56" t="s">
        <v>1037</v>
      </c>
      <c r="B5" s="120" t="s">
        <v>1038</v>
      </c>
      <c r="C5" s="102" t="s">
        <v>639</v>
      </c>
      <c r="D5" s="102" t="s">
        <v>639</v>
      </c>
      <c r="E5" s="102" t="s">
        <v>639</v>
      </c>
      <c r="F5" s="331">
        <v>5018327</v>
      </c>
      <c r="G5" s="329">
        <v>5622279</v>
      </c>
      <c r="H5" s="329">
        <v>5755771</v>
      </c>
      <c r="I5" s="329">
        <v>5755771</v>
      </c>
      <c r="J5" s="329">
        <v>5755771</v>
      </c>
    </row>
    <row r="6" spans="1:10" s="114" customFormat="1" ht="22.5">
      <c r="A6" s="76" t="s">
        <v>653</v>
      </c>
      <c r="B6" s="200" t="s">
        <v>1001</v>
      </c>
      <c r="C6" s="107">
        <v>0</v>
      </c>
      <c r="D6" s="107">
        <v>0</v>
      </c>
      <c r="E6" s="103">
        <v>8796563.65</v>
      </c>
      <c r="F6" s="117">
        <v>15778191.89</v>
      </c>
      <c r="G6" s="117">
        <v>15778191.89</v>
      </c>
      <c r="H6" s="117">
        <v>15778191.89</v>
      </c>
      <c r="I6" s="117">
        <v>15778191.89</v>
      </c>
      <c r="J6" s="117">
        <v>15778191.89</v>
      </c>
    </row>
    <row r="7" spans="1:10" s="194" customFormat="1" ht="45">
      <c r="A7" s="78" t="s">
        <v>804</v>
      </c>
      <c r="B7" s="210" t="s">
        <v>978</v>
      </c>
      <c r="C7" s="175">
        <v>0</v>
      </c>
      <c r="D7" s="175">
        <v>0</v>
      </c>
      <c r="E7" s="176">
        <v>53400324.28</v>
      </c>
      <c r="F7" s="175">
        <v>58618570.74</v>
      </c>
      <c r="G7" s="344">
        <v>59118570.74</v>
      </c>
      <c r="H7" s="344">
        <v>59329070.74</v>
      </c>
      <c r="I7" s="350">
        <v>59329070.74</v>
      </c>
      <c r="J7" s="350">
        <v>59329070.74</v>
      </c>
    </row>
    <row r="8" spans="1:10" s="131" customFormat="1" ht="33.75">
      <c r="A8" s="76" t="s">
        <v>259</v>
      </c>
      <c r="B8" s="200" t="s">
        <v>979</v>
      </c>
      <c r="C8" s="108">
        <v>0</v>
      </c>
      <c r="D8" s="108">
        <v>0</v>
      </c>
      <c r="E8" s="108">
        <v>2391355.93</v>
      </c>
      <c r="F8" s="108">
        <v>2391355.93</v>
      </c>
      <c r="G8" s="108">
        <v>2391355.93</v>
      </c>
      <c r="H8" s="108">
        <v>2391355.93</v>
      </c>
      <c r="I8" s="108">
        <v>2391355.93</v>
      </c>
      <c r="J8" s="108">
        <v>2391355.93</v>
      </c>
    </row>
    <row r="9" spans="1:10" s="114" customFormat="1" ht="22.5">
      <c r="A9" s="76" t="s">
        <v>12</v>
      </c>
      <c r="B9" s="200" t="s">
        <v>980</v>
      </c>
      <c r="C9" s="105">
        <v>0</v>
      </c>
      <c r="D9" s="105">
        <v>0</v>
      </c>
      <c r="E9" s="211">
        <v>338171.29</v>
      </c>
      <c r="F9" s="212">
        <v>9359708.43</v>
      </c>
      <c r="G9" s="211">
        <v>18321508.62</v>
      </c>
      <c r="H9" s="159">
        <v>25273383.32</v>
      </c>
      <c r="I9" s="159">
        <v>25273383.32</v>
      </c>
      <c r="J9" s="159">
        <v>25273383.32</v>
      </c>
    </row>
    <row r="10" spans="1:10" s="131" customFormat="1" ht="22.5">
      <c r="A10" s="109" t="s">
        <v>358</v>
      </c>
      <c r="B10" s="213" t="s">
        <v>981</v>
      </c>
      <c r="C10" s="108">
        <v>0</v>
      </c>
      <c r="D10" s="108">
        <v>0</v>
      </c>
      <c r="E10" s="104">
        <v>25987538.15</v>
      </c>
      <c r="F10" s="108">
        <v>27243129.15</v>
      </c>
      <c r="G10" s="303">
        <v>28382617.75</v>
      </c>
      <c r="H10" s="303">
        <v>37092849.51</v>
      </c>
      <c r="I10" s="108">
        <v>37092849.51</v>
      </c>
      <c r="J10" s="108">
        <v>37092849.51</v>
      </c>
    </row>
    <row r="11" spans="1:10" s="131" customFormat="1" ht="22.5">
      <c r="A11" s="76" t="s">
        <v>982</v>
      </c>
      <c r="B11" s="200" t="s">
        <v>983</v>
      </c>
      <c r="C11" s="107">
        <v>0</v>
      </c>
      <c r="D11" s="107">
        <v>0</v>
      </c>
      <c r="E11" s="105">
        <v>16862918.01</v>
      </c>
      <c r="F11" s="105">
        <v>23934115.06</v>
      </c>
      <c r="G11" s="105">
        <v>32424478.86</v>
      </c>
      <c r="H11" s="302">
        <v>51269281.51</v>
      </c>
      <c r="I11" s="105">
        <v>51269281.51</v>
      </c>
      <c r="J11" s="105">
        <v>51269281.51</v>
      </c>
    </row>
    <row r="12" spans="1:10" s="131" customFormat="1" ht="22.5">
      <c r="A12" s="76" t="s">
        <v>432</v>
      </c>
      <c r="B12" s="200" t="s">
        <v>984</v>
      </c>
      <c r="C12" s="107">
        <v>0</v>
      </c>
      <c r="D12" s="107">
        <v>0</v>
      </c>
      <c r="E12" s="107">
        <v>0</v>
      </c>
      <c r="F12" s="214">
        <v>2798526.11</v>
      </c>
      <c r="G12" s="214">
        <v>6287170.97</v>
      </c>
      <c r="H12" s="214">
        <v>6287170.97</v>
      </c>
      <c r="I12" s="214">
        <v>6287170.97</v>
      </c>
      <c r="J12" s="214">
        <v>6287170.97</v>
      </c>
    </row>
    <row r="13" spans="1:10" s="131" customFormat="1" ht="22.5">
      <c r="A13" s="76" t="s">
        <v>214</v>
      </c>
      <c r="B13" s="200" t="s">
        <v>985</v>
      </c>
      <c r="C13" s="107">
        <v>0</v>
      </c>
      <c r="D13" s="107">
        <v>0</v>
      </c>
      <c r="E13" s="108">
        <v>255974.19</v>
      </c>
      <c r="F13" s="107">
        <v>2190173.55</v>
      </c>
      <c r="G13" s="107">
        <v>2190173.55</v>
      </c>
      <c r="H13" s="107">
        <v>3471866.19</v>
      </c>
      <c r="I13" s="107">
        <v>3471866.19</v>
      </c>
      <c r="J13" s="107">
        <v>3471866.19</v>
      </c>
    </row>
    <row r="14" spans="1:10" s="131" customFormat="1" ht="56.25">
      <c r="A14" s="76" t="s">
        <v>236</v>
      </c>
      <c r="B14" s="200" t="s">
        <v>987</v>
      </c>
      <c r="C14" s="107">
        <v>0</v>
      </c>
      <c r="D14" s="107">
        <v>0</v>
      </c>
      <c r="E14" s="107"/>
      <c r="F14" s="107">
        <v>795530.03</v>
      </c>
      <c r="G14" s="107">
        <v>795530.03</v>
      </c>
      <c r="H14" s="107">
        <v>795530.03</v>
      </c>
      <c r="I14" s="107">
        <v>795530.03</v>
      </c>
      <c r="J14" s="107">
        <v>795530.03</v>
      </c>
    </row>
    <row r="15" spans="1:10" s="131" customFormat="1" ht="33.75">
      <c r="A15" s="76" t="s">
        <v>377</v>
      </c>
      <c r="B15" s="200" t="s">
        <v>393</v>
      </c>
      <c r="C15" s="107">
        <v>0</v>
      </c>
      <c r="D15" s="107">
        <v>0</v>
      </c>
      <c r="E15" s="108">
        <v>0</v>
      </c>
      <c r="F15" s="107">
        <v>21525383.15</v>
      </c>
      <c r="G15" s="107">
        <v>21525383.15</v>
      </c>
      <c r="H15" s="346">
        <v>21712864.4</v>
      </c>
      <c r="I15" s="334">
        <v>21712864.4</v>
      </c>
      <c r="J15" s="334">
        <v>21712864.4</v>
      </c>
    </row>
    <row r="16" spans="1:10" s="131" customFormat="1" ht="22.5">
      <c r="A16" s="76" t="s">
        <v>119</v>
      </c>
      <c r="B16" s="200" t="s">
        <v>988</v>
      </c>
      <c r="C16" s="105">
        <v>0</v>
      </c>
      <c r="D16" s="105">
        <v>0</v>
      </c>
      <c r="E16" s="105">
        <v>0</v>
      </c>
      <c r="F16" s="105">
        <v>3388514.77</v>
      </c>
      <c r="G16" s="116">
        <v>12423300.2</v>
      </c>
      <c r="H16" s="116">
        <v>12423300.2</v>
      </c>
      <c r="I16" s="116">
        <v>12423300.2</v>
      </c>
      <c r="J16" s="116">
        <v>12423300.2</v>
      </c>
    </row>
    <row r="17" spans="1:10" s="131" customFormat="1" ht="22.5">
      <c r="A17" s="76" t="s">
        <v>266</v>
      </c>
      <c r="B17" s="140" t="s">
        <v>989</v>
      </c>
      <c r="C17" s="107">
        <v>0</v>
      </c>
      <c r="D17" s="107">
        <v>0</v>
      </c>
      <c r="E17" s="107">
        <v>0</v>
      </c>
      <c r="F17" s="108">
        <v>6244319.23</v>
      </c>
      <c r="G17" s="106">
        <f>SUM(1309666.82+F17)</f>
        <v>7553986.050000001</v>
      </c>
      <c r="H17" s="106">
        <f>SUM(10252286.27+G17+'2 lentelė'!K200+'2 lentelė'!K201)</f>
        <v>19628423.080000002</v>
      </c>
      <c r="I17" s="108">
        <f>SUM(H17)</f>
        <v>19628423.080000002</v>
      </c>
      <c r="J17" s="107">
        <f>SUM(I17)</f>
        <v>19628423.080000002</v>
      </c>
    </row>
    <row r="18" spans="1:10" s="324" customFormat="1" ht="33.75">
      <c r="A18" s="37" t="s">
        <v>990</v>
      </c>
      <c r="B18" s="38" t="s">
        <v>991</v>
      </c>
      <c r="C18" s="334">
        <v>0</v>
      </c>
      <c r="D18" s="334">
        <v>0</v>
      </c>
      <c r="E18" s="334">
        <v>0</v>
      </c>
      <c r="F18" s="328">
        <v>375763.77</v>
      </c>
      <c r="G18" s="328">
        <f>SUM(F18+2130958.29)</f>
        <v>2506722.06</v>
      </c>
      <c r="H18" s="328">
        <v>1014570.26</v>
      </c>
      <c r="I18" s="328">
        <v>3521292.32</v>
      </c>
      <c r="J18" s="328">
        <v>3521292.32</v>
      </c>
    </row>
    <row r="19" spans="1:10" s="131" customFormat="1" ht="33.75">
      <c r="A19" s="76" t="s">
        <v>197</v>
      </c>
      <c r="B19" s="200" t="s">
        <v>992</v>
      </c>
      <c r="C19" s="107">
        <v>0</v>
      </c>
      <c r="D19" s="107">
        <v>0</v>
      </c>
      <c r="E19" s="107">
        <v>0</v>
      </c>
      <c r="F19" s="107">
        <v>5413825.38</v>
      </c>
      <c r="G19" s="107">
        <v>5413825.38</v>
      </c>
      <c r="H19" s="107">
        <v>5413825.38</v>
      </c>
      <c r="I19" s="107">
        <v>5413825.38</v>
      </c>
      <c r="J19" s="107">
        <v>5413825.38</v>
      </c>
    </row>
    <row r="20" spans="1:10" s="131" customFormat="1" ht="33.75">
      <c r="A20" s="76" t="s">
        <v>123</v>
      </c>
      <c r="B20" s="200" t="s">
        <v>993</v>
      </c>
      <c r="C20" s="107">
        <v>0</v>
      </c>
      <c r="D20" s="107">
        <v>0</v>
      </c>
      <c r="E20" s="107">
        <v>0</v>
      </c>
      <c r="F20" s="103">
        <v>4621841.6</v>
      </c>
      <c r="G20" s="301">
        <v>4961840.98</v>
      </c>
      <c r="H20" s="301">
        <v>4961840.98</v>
      </c>
      <c r="I20" s="301">
        <v>4961840.98</v>
      </c>
      <c r="J20" s="301">
        <v>4961840.98</v>
      </c>
    </row>
    <row r="21" spans="1:10" s="131" customFormat="1" ht="45">
      <c r="A21" s="113" t="s">
        <v>638</v>
      </c>
      <c r="B21" s="140" t="s">
        <v>994</v>
      </c>
      <c r="C21" s="215">
        <v>0</v>
      </c>
      <c r="D21" s="215">
        <v>0</v>
      </c>
      <c r="E21" s="215">
        <v>0</v>
      </c>
      <c r="F21" s="107">
        <v>0</v>
      </c>
      <c r="G21" s="107">
        <v>1631351.35</v>
      </c>
      <c r="H21" s="107">
        <v>1631351.35</v>
      </c>
      <c r="I21" s="107">
        <v>1631351.35</v>
      </c>
      <c r="J21" s="107">
        <v>1631351.35</v>
      </c>
    </row>
    <row r="22" spans="1:10" s="131" customFormat="1" ht="45">
      <c r="A22" s="133" t="s">
        <v>477</v>
      </c>
      <c r="B22" s="111" t="s">
        <v>995</v>
      </c>
      <c r="C22" s="215">
        <v>0</v>
      </c>
      <c r="D22" s="215">
        <v>0</v>
      </c>
      <c r="E22" s="215">
        <v>0</v>
      </c>
      <c r="F22" s="106">
        <v>1599041.68</v>
      </c>
      <c r="G22" s="298">
        <v>3135741.68</v>
      </c>
      <c r="H22" s="299">
        <v>3173970.13</v>
      </c>
      <c r="I22" s="107">
        <v>3173970.13</v>
      </c>
      <c r="J22" s="107">
        <v>3173970.13</v>
      </c>
    </row>
    <row r="23" spans="1:10" s="131" customFormat="1" ht="30.75" customHeight="1">
      <c r="A23" s="133" t="s">
        <v>488</v>
      </c>
      <c r="B23" s="112" t="s">
        <v>996</v>
      </c>
      <c r="C23" s="105">
        <v>0</v>
      </c>
      <c r="D23" s="105">
        <v>0</v>
      </c>
      <c r="E23" s="105">
        <v>0</v>
      </c>
      <c r="F23" s="107">
        <v>15295984.48</v>
      </c>
      <c r="G23" s="103">
        <v>16474926.5</v>
      </c>
      <c r="H23" s="103">
        <v>16474926.5</v>
      </c>
      <c r="I23" s="103">
        <v>16474926.5</v>
      </c>
      <c r="J23" s="214" t="s">
        <v>1838</v>
      </c>
    </row>
    <row r="24" spans="1:10" s="114" customFormat="1" ht="45">
      <c r="A24" s="133" t="s">
        <v>997</v>
      </c>
      <c r="B24" s="112" t="s">
        <v>998</v>
      </c>
      <c r="C24" s="216">
        <v>0</v>
      </c>
      <c r="D24" s="216">
        <v>0</v>
      </c>
      <c r="E24" s="216">
        <v>0</v>
      </c>
      <c r="F24" s="106">
        <v>1066058.07</v>
      </c>
      <c r="G24" s="117">
        <v>8745420.99</v>
      </c>
      <c r="H24" s="117">
        <v>8745420.99</v>
      </c>
      <c r="I24" s="117">
        <v>8745420.99</v>
      </c>
      <c r="J24" s="117">
        <v>8745420.99</v>
      </c>
    </row>
    <row r="25" spans="1:10" s="131" customFormat="1" ht="45">
      <c r="A25" s="113" t="s">
        <v>32</v>
      </c>
      <c r="B25" s="111" t="s">
        <v>999</v>
      </c>
      <c r="C25" s="105">
        <v>0</v>
      </c>
      <c r="D25" s="105">
        <v>0</v>
      </c>
      <c r="E25" s="105">
        <v>0</v>
      </c>
      <c r="F25" s="108">
        <v>0</v>
      </c>
      <c r="G25" s="103">
        <v>2933586.37</v>
      </c>
      <c r="H25" s="105">
        <v>4036419.65</v>
      </c>
      <c r="I25" s="105">
        <v>4036419.65</v>
      </c>
      <c r="J25" s="105">
        <v>4036419.65</v>
      </c>
    </row>
    <row r="26" spans="1:10" s="131" customFormat="1" ht="33.75">
      <c r="A26" s="112" t="s">
        <v>1002</v>
      </c>
      <c r="B26" s="112" t="s">
        <v>1000</v>
      </c>
      <c r="C26" s="103">
        <v>0</v>
      </c>
      <c r="D26" s="103">
        <v>0</v>
      </c>
      <c r="E26" s="103">
        <v>0</v>
      </c>
      <c r="F26" s="123">
        <v>0</v>
      </c>
      <c r="G26" s="108">
        <v>2992596.17</v>
      </c>
      <c r="H26" s="108">
        <v>2992596.17</v>
      </c>
      <c r="I26" s="108">
        <v>2992596.17</v>
      </c>
      <c r="J26" s="108">
        <v>2992596.17</v>
      </c>
    </row>
    <row r="27" spans="1:10" ht="108">
      <c r="A27" s="140" t="s">
        <v>1382</v>
      </c>
      <c r="B27" s="217" t="s">
        <v>1397</v>
      </c>
      <c r="C27" s="218">
        <v>0</v>
      </c>
      <c r="D27" s="218">
        <v>0</v>
      </c>
      <c r="E27" s="218">
        <v>0</v>
      </c>
      <c r="F27" s="219">
        <v>0</v>
      </c>
      <c r="G27" s="220">
        <v>195861.91</v>
      </c>
      <c r="H27" s="220">
        <v>195861.91</v>
      </c>
      <c r="I27" s="220">
        <v>195861.91</v>
      </c>
      <c r="J27" s="220">
        <v>195861.91</v>
      </c>
    </row>
    <row r="28" spans="1:10" ht="45">
      <c r="A28" s="113" t="s">
        <v>1438</v>
      </c>
      <c r="B28" s="140" t="s">
        <v>1570</v>
      </c>
      <c r="C28" s="103">
        <v>0</v>
      </c>
      <c r="D28" s="103">
        <v>0</v>
      </c>
      <c r="E28" s="103">
        <v>0</v>
      </c>
      <c r="F28" s="123">
        <v>0</v>
      </c>
      <c r="G28" s="108">
        <v>7721394.15</v>
      </c>
      <c r="H28" s="108">
        <f>SUM(G28+708112.38)</f>
        <v>8429506.530000001</v>
      </c>
      <c r="I28" s="108">
        <f>SUM(H28)</f>
        <v>8429506.530000001</v>
      </c>
      <c r="J28" s="108">
        <f>SUM(I28)</f>
        <v>8429506.530000001</v>
      </c>
    </row>
    <row r="29" spans="1:10" s="49" customFormat="1" ht="26.25" customHeight="1">
      <c r="A29" s="309" t="s">
        <v>1623</v>
      </c>
      <c r="B29" s="332" t="s">
        <v>1665</v>
      </c>
      <c r="C29" s="333">
        <v>0</v>
      </c>
      <c r="D29" s="333"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f>SUM('[2]5 lentelė'!I29)</f>
        <v>9957289</v>
      </c>
      <c r="J29" s="333">
        <f>SUM(I29)</f>
        <v>9957289</v>
      </c>
    </row>
  </sheetData>
  <sheetProtection/>
  <mergeCells count="2">
    <mergeCell ref="A1:IV1"/>
    <mergeCell ref="A2:IV2"/>
  </mergeCells>
  <conditionalFormatting sqref="A5">
    <cfRule type="containsText" priority="3" dxfId="436" operator="containsText" text="!">
      <formula>NOT(ISERROR(SEARCH("!",A5)))</formula>
    </cfRule>
  </conditionalFormatting>
  <conditionalFormatting sqref="A29">
    <cfRule type="containsText" priority="1" dxfId="436" operator="containsText" text="!">
      <formula>NOT(ISERROR(SEARCH("!",A29)))</formula>
    </cfRule>
  </conditionalFormatting>
  <printOptions/>
  <pageMargins left="0.7" right="0.7" top="0.75" bottom="0.75" header="0.3" footer="0.3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1">
      <selection activeCell="E7" sqref="E7:E8"/>
    </sheetView>
  </sheetViews>
  <sheetFormatPr defaultColWidth="9.140625" defaultRowHeight="15"/>
  <cols>
    <col min="1" max="1" width="28.8515625" style="6" customWidth="1"/>
    <col min="2" max="2" width="26.00390625" style="6" customWidth="1"/>
    <col min="3" max="3" width="15.57421875" style="6" customWidth="1"/>
    <col min="4" max="4" width="15.00390625" style="6" customWidth="1"/>
    <col min="5" max="5" width="34.8515625" style="6" customWidth="1"/>
    <col min="6" max="6" width="24.7109375" style="6" customWidth="1"/>
    <col min="7" max="16384" width="9.140625" style="6" customWidth="1"/>
  </cols>
  <sheetData>
    <row r="1" spans="1:5" ht="15">
      <c r="A1" s="39" t="s">
        <v>1351</v>
      </c>
      <c r="B1" s="40"/>
      <c r="C1" s="41"/>
      <c r="D1" s="41"/>
      <c r="E1" s="42"/>
    </row>
    <row r="2" spans="1:5" ht="52.5">
      <c r="A2" s="43" t="s">
        <v>658</v>
      </c>
      <c r="B2" s="43" t="s">
        <v>1003</v>
      </c>
      <c r="C2" s="43" t="s">
        <v>1004</v>
      </c>
      <c r="D2" s="43" t="s">
        <v>1005</v>
      </c>
      <c r="E2" s="43" t="s">
        <v>1006</v>
      </c>
    </row>
    <row r="3" spans="1:5" ht="22.5">
      <c r="A3" s="3">
        <v>1</v>
      </c>
      <c r="B3" s="44" t="s">
        <v>1007</v>
      </c>
      <c r="C3" s="3"/>
      <c r="D3" s="3"/>
      <c r="E3" s="3"/>
    </row>
    <row r="4" spans="1:5" ht="22.5">
      <c r="A4" s="3">
        <v>2</v>
      </c>
      <c r="B4" s="44" t="s">
        <v>1008</v>
      </c>
      <c r="C4" s="3"/>
      <c r="D4" s="3"/>
      <c r="E4" s="3"/>
    </row>
    <row r="5" spans="1:5" ht="33.75">
      <c r="A5" s="3">
        <v>3</v>
      </c>
      <c r="B5" s="44" t="s">
        <v>1009</v>
      </c>
      <c r="C5" s="3"/>
      <c r="D5" s="3"/>
      <c r="E5" s="3"/>
    </row>
    <row r="6" spans="1:5" ht="22.5">
      <c r="A6" s="3">
        <v>4</v>
      </c>
      <c r="B6" s="44" t="s">
        <v>1010</v>
      </c>
      <c r="C6" s="3"/>
      <c r="D6" s="3"/>
      <c r="E6" s="3"/>
    </row>
    <row r="7" spans="1:5" ht="33.75">
      <c r="A7" s="3">
        <v>5</v>
      </c>
      <c r="B7" s="44" t="s">
        <v>691</v>
      </c>
      <c r="C7" s="4">
        <v>8</v>
      </c>
      <c r="D7" s="4">
        <v>8</v>
      </c>
      <c r="E7" s="45">
        <v>21712864.4</v>
      </c>
    </row>
    <row r="8" spans="1:5" ht="33.75">
      <c r="A8" s="3">
        <v>6</v>
      </c>
      <c r="B8" s="44" t="s">
        <v>1011</v>
      </c>
      <c r="C8" s="4">
        <v>8</v>
      </c>
      <c r="D8" s="4">
        <v>8</v>
      </c>
      <c r="E8" s="45">
        <v>59329070.74</v>
      </c>
    </row>
    <row r="9" spans="1:5" ht="22.5">
      <c r="A9" s="3">
        <v>7</v>
      </c>
      <c r="B9" s="44" t="s">
        <v>687</v>
      </c>
      <c r="C9" s="4">
        <v>9</v>
      </c>
      <c r="D9" s="4">
        <v>1</v>
      </c>
      <c r="E9" s="3">
        <v>1236906.31</v>
      </c>
    </row>
    <row r="10" spans="1:5" ht="22.5">
      <c r="A10" s="3">
        <v>8</v>
      </c>
      <c r="B10" s="44" t="s">
        <v>689</v>
      </c>
      <c r="C10" s="4">
        <v>2</v>
      </c>
      <c r="D10" s="4">
        <v>2</v>
      </c>
      <c r="E10" s="53">
        <v>37092849.51</v>
      </c>
    </row>
    <row r="11" spans="1:5" ht="15">
      <c r="A11" s="3">
        <v>9</v>
      </c>
      <c r="B11" s="44" t="s">
        <v>1012</v>
      </c>
      <c r="C11" s="4"/>
      <c r="D11" s="4"/>
      <c r="E11" s="3"/>
    </row>
    <row r="12" spans="1:5" ht="22.5">
      <c r="A12" s="47">
        <v>10</v>
      </c>
      <c r="B12" s="48" t="s">
        <v>683</v>
      </c>
      <c r="C12" s="9">
        <v>4</v>
      </c>
      <c r="D12" s="9">
        <v>4</v>
      </c>
      <c r="E12" s="45">
        <v>1676104.7</v>
      </c>
    </row>
    <row r="13" spans="1:5" ht="22.5">
      <c r="A13" s="3">
        <v>11</v>
      </c>
      <c r="B13" s="44" t="s">
        <v>680</v>
      </c>
      <c r="C13" s="4">
        <v>1</v>
      </c>
      <c r="D13" s="4">
        <v>1</v>
      </c>
      <c r="E13" s="46">
        <v>250000</v>
      </c>
    </row>
    <row r="14" spans="1:6" ht="22.5">
      <c r="A14" s="3">
        <v>12</v>
      </c>
      <c r="B14" s="101" t="s">
        <v>679</v>
      </c>
      <c r="C14" s="55">
        <v>32</v>
      </c>
      <c r="D14" s="55">
        <v>32</v>
      </c>
      <c r="E14" s="78">
        <f>SUM(21549581.22+234999.32+'2 lentelė'!K200+'2 lentelė'!K201)</f>
        <v>23606731.3</v>
      </c>
      <c r="F14" s="8"/>
    </row>
    <row r="15" spans="1:5" ht="22.5">
      <c r="A15" s="3">
        <v>13</v>
      </c>
      <c r="B15" s="44" t="s">
        <v>1013</v>
      </c>
      <c r="C15" s="3"/>
      <c r="D15" s="3"/>
      <c r="E15" s="3"/>
    </row>
    <row r="16" spans="1:5" ht="22.5">
      <c r="A16" s="3">
        <v>14</v>
      </c>
      <c r="B16" s="44" t="s">
        <v>1014</v>
      </c>
      <c r="C16" s="3"/>
      <c r="D16" s="3"/>
      <c r="E16" s="3"/>
    </row>
    <row r="17" spans="1:5" ht="15">
      <c r="A17" s="3">
        <v>15</v>
      </c>
      <c r="B17" s="44" t="s">
        <v>1015</v>
      </c>
      <c r="C17" s="3"/>
      <c r="D17" s="3"/>
      <c r="E17" s="3"/>
    </row>
    <row r="18" spans="1:5" ht="22.5">
      <c r="A18" s="3">
        <v>16</v>
      </c>
      <c r="B18" s="44" t="s">
        <v>1016</v>
      </c>
      <c r="C18" s="3"/>
      <c r="D18" s="3"/>
      <c r="E18" s="3"/>
    </row>
    <row r="19" spans="1:5" ht="22.5">
      <c r="A19" s="3">
        <v>17</v>
      </c>
      <c r="B19" s="44" t="s">
        <v>1017</v>
      </c>
      <c r="C19" s="3"/>
      <c r="D19" s="3"/>
      <c r="E19" s="3"/>
    </row>
    <row r="20" spans="1:5" ht="15">
      <c r="A20" s="3">
        <v>18</v>
      </c>
      <c r="B20" s="44" t="s">
        <v>1018</v>
      </c>
      <c r="C20" s="4">
        <v>1</v>
      </c>
      <c r="D20" s="4">
        <v>1</v>
      </c>
      <c r="E20" s="7">
        <v>8306014.12</v>
      </c>
    </row>
    <row r="21" spans="1:5" ht="56.25">
      <c r="A21" s="3">
        <v>19</v>
      </c>
      <c r="B21" s="44" t="s">
        <v>1352</v>
      </c>
      <c r="C21" s="335">
        <v>12</v>
      </c>
      <c r="D21" s="335">
        <v>12</v>
      </c>
      <c r="E21" s="34">
        <v>14047191.9</v>
      </c>
    </row>
    <row r="22" spans="1:5" ht="22.5">
      <c r="A22" s="3">
        <v>20</v>
      </c>
      <c r="B22" s="44" t="s">
        <v>1019</v>
      </c>
      <c r="C22" s="55"/>
      <c r="D22" s="55"/>
      <c r="E22" s="77"/>
    </row>
    <row r="23" spans="1:5" ht="22.5">
      <c r="A23" s="3">
        <v>21</v>
      </c>
      <c r="B23" s="44" t="s">
        <v>1020</v>
      </c>
      <c r="C23" s="55"/>
      <c r="D23" s="55"/>
      <c r="E23" s="77"/>
    </row>
    <row r="24" spans="1:5" ht="22.5">
      <c r="A24" s="3">
        <v>22</v>
      </c>
      <c r="B24" s="44" t="s">
        <v>699</v>
      </c>
      <c r="C24" s="54">
        <v>29</v>
      </c>
      <c r="D24" s="54">
        <v>29</v>
      </c>
      <c r="E24" s="76">
        <v>16474926.5</v>
      </c>
    </row>
    <row r="25" spans="1:5" ht="26.25" customHeight="1">
      <c r="A25" s="3">
        <v>23</v>
      </c>
      <c r="B25" s="44" t="s">
        <v>694</v>
      </c>
      <c r="C25" s="55">
        <v>5</v>
      </c>
      <c r="D25" s="55">
        <v>5</v>
      </c>
      <c r="E25" s="81" t="s">
        <v>1424</v>
      </c>
    </row>
    <row r="26" spans="1:5" ht="22.5">
      <c r="A26" s="3">
        <v>24</v>
      </c>
      <c r="B26" s="44" t="s">
        <v>698</v>
      </c>
      <c r="C26" s="54">
        <v>5</v>
      </c>
      <c r="D26" s="54">
        <v>5</v>
      </c>
      <c r="E26" s="80">
        <v>3672779</v>
      </c>
    </row>
    <row r="27" spans="1:5" ht="22.5">
      <c r="A27" s="3">
        <v>25</v>
      </c>
      <c r="B27" s="44" t="s">
        <v>696</v>
      </c>
      <c r="C27" s="54">
        <v>7</v>
      </c>
      <c r="D27" s="54">
        <v>7</v>
      </c>
      <c r="E27" s="80">
        <v>14542951</v>
      </c>
    </row>
    <row r="28" spans="1:5" ht="15">
      <c r="A28" s="3">
        <v>26</v>
      </c>
      <c r="B28" s="44" t="s">
        <v>697</v>
      </c>
      <c r="C28" s="54">
        <v>3</v>
      </c>
      <c r="D28" s="54">
        <v>1</v>
      </c>
      <c r="E28" s="80">
        <v>1226818.82</v>
      </c>
    </row>
    <row r="29" spans="1:5" ht="15">
      <c r="A29" s="3">
        <v>27</v>
      </c>
      <c r="B29" s="44" t="s">
        <v>695</v>
      </c>
      <c r="C29" s="54">
        <v>47</v>
      </c>
      <c r="D29" s="54">
        <v>47</v>
      </c>
      <c r="E29" s="82">
        <v>14659394.65</v>
      </c>
    </row>
    <row r="30" spans="1:5" ht="45">
      <c r="A30" s="3">
        <v>28</v>
      </c>
      <c r="B30" s="44" t="s">
        <v>674</v>
      </c>
      <c r="C30" s="54">
        <v>18</v>
      </c>
      <c r="D30" s="54">
        <v>18</v>
      </c>
      <c r="E30" s="80">
        <v>29024693.18</v>
      </c>
    </row>
    <row r="31" spans="1:5" ht="45">
      <c r="A31" s="47">
        <v>29</v>
      </c>
      <c r="B31" s="48" t="s">
        <v>664</v>
      </c>
      <c r="C31" s="54">
        <v>50</v>
      </c>
      <c r="D31" s="54">
        <v>48</v>
      </c>
      <c r="E31" s="59">
        <v>51101123.38</v>
      </c>
    </row>
    <row r="32" spans="1:5" ht="33.75">
      <c r="A32" s="3">
        <v>30</v>
      </c>
      <c r="B32" s="44" t="s">
        <v>1021</v>
      </c>
      <c r="C32" s="55">
        <v>4</v>
      </c>
      <c r="D32" s="55">
        <v>4</v>
      </c>
      <c r="E32" s="78">
        <v>20033789.56</v>
      </c>
    </row>
    <row r="33" spans="1:5" ht="56.25">
      <c r="A33" s="3">
        <v>31</v>
      </c>
      <c r="B33" s="44" t="s">
        <v>1022</v>
      </c>
      <c r="C33" s="60"/>
      <c r="D33" s="60"/>
      <c r="E33" s="78"/>
    </row>
    <row r="34" spans="1:5" ht="45">
      <c r="A34" s="3">
        <v>32</v>
      </c>
      <c r="B34" s="44" t="s">
        <v>668</v>
      </c>
      <c r="C34" s="83">
        <v>4</v>
      </c>
      <c r="D34" s="83">
        <v>4</v>
      </c>
      <c r="E34" s="80">
        <v>41292092</v>
      </c>
    </row>
    <row r="35" spans="1:5" ht="33.75">
      <c r="A35" s="3">
        <v>33</v>
      </c>
      <c r="B35" s="44" t="s">
        <v>671</v>
      </c>
      <c r="C35" s="55">
        <v>7</v>
      </c>
      <c r="D35" s="55">
        <v>7</v>
      </c>
      <c r="E35" s="77">
        <v>15794931</v>
      </c>
    </row>
    <row r="36" spans="1:5" ht="56.25">
      <c r="A36" s="47">
        <v>34</v>
      </c>
      <c r="B36" s="48" t="s">
        <v>663</v>
      </c>
      <c r="C36" s="54">
        <v>21</v>
      </c>
      <c r="D36" s="54">
        <v>18</v>
      </c>
      <c r="E36" s="80">
        <v>4602187.16</v>
      </c>
    </row>
    <row r="37" spans="1:5" ht="22.5">
      <c r="A37" s="3">
        <v>35</v>
      </c>
      <c r="B37" s="44" t="s">
        <v>1023</v>
      </c>
      <c r="C37" s="60"/>
      <c r="D37" s="60"/>
      <c r="E37" s="77"/>
    </row>
    <row r="38" spans="1:5" ht="33.75">
      <c r="A38" s="3">
        <v>36</v>
      </c>
      <c r="B38" s="44" t="s">
        <v>1024</v>
      </c>
      <c r="C38" s="60"/>
      <c r="D38" s="60"/>
      <c r="E38" s="77"/>
    </row>
    <row r="39" spans="1:5" ht="33.75">
      <c r="A39" s="3">
        <v>37</v>
      </c>
      <c r="B39" s="44" t="s">
        <v>1025</v>
      </c>
      <c r="C39" s="60"/>
      <c r="D39" s="60"/>
      <c r="E39" s="77"/>
    </row>
    <row r="40" spans="1:5" ht="33.75">
      <c r="A40" s="3">
        <v>38</v>
      </c>
      <c r="B40" s="44" t="s">
        <v>675</v>
      </c>
      <c r="C40" s="55">
        <v>6</v>
      </c>
      <c r="D40" s="55">
        <v>6</v>
      </c>
      <c r="E40" s="78">
        <v>2078302.39</v>
      </c>
    </row>
    <row r="41" spans="1:5" ht="22.5">
      <c r="A41" s="3">
        <v>39</v>
      </c>
      <c r="B41" s="44" t="s">
        <v>1026</v>
      </c>
      <c r="C41" s="3"/>
      <c r="D41" s="3"/>
      <c r="E41" s="46"/>
    </row>
    <row r="42" spans="1:5" ht="15">
      <c r="A42" s="3">
        <v>40</v>
      </c>
      <c r="B42" s="44" t="s">
        <v>1027</v>
      </c>
      <c r="C42" s="3"/>
      <c r="D42" s="3"/>
      <c r="E42" s="46"/>
    </row>
    <row r="43" spans="1:5" ht="22.5">
      <c r="A43" s="3">
        <v>41</v>
      </c>
      <c r="B43" s="44" t="s">
        <v>1028</v>
      </c>
      <c r="C43" s="3"/>
      <c r="D43" s="3"/>
      <c r="E43" s="46"/>
    </row>
    <row r="44" spans="1:5" ht="15">
      <c r="A44" s="3">
        <v>42</v>
      </c>
      <c r="B44" s="44" t="s">
        <v>1029</v>
      </c>
      <c r="C44" s="3"/>
      <c r="D44" s="3"/>
      <c r="E44" s="46"/>
    </row>
    <row r="45" spans="1:5" ht="15">
      <c r="A45" s="3">
        <v>43</v>
      </c>
      <c r="B45" s="44" t="s">
        <v>676</v>
      </c>
      <c r="C45" s="4">
        <v>3</v>
      </c>
      <c r="D45" s="4">
        <v>3</v>
      </c>
      <c r="E45" s="46">
        <v>845511.16</v>
      </c>
    </row>
    <row r="46" spans="1:5" ht="22.5">
      <c r="A46" s="3">
        <v>44</v>
      </c>
      <c r="B46" s="44" t="s">
        <v>673</v>
      </c>
      <c r="C46" s="4">
        <v>5</v>
      </c>
      <c r="D46" s="4">
        <v>5</v>
      </c>
      <c r="E46" s="53">
        <v>5118153.52</v>
      </c>
    </row>
    <row r="47" spans="1:9" ht="22.5">
      <c r="A47" s="3">
        <v>45</v>
      </c>
      <c r="B47" s="44" t="s">
        <v>1030</v>
      </c>
      <c r="C47" s="3"/>
      <c r="D47" s="3"/>
      <c r="E47" s="46"/>
      <c r="G47" s="86"/>
      <c r="H47" s="86"/>
      <c r="I47" s="86"/>
    </row>
    <row r="48" spans="1:9" ht="22.5">
      <c r="A48" s="3">
        <v>46</v>
      </c>
      <c r="B48" s="44" t="s">
        <v>1031</v>
      </c>
      <c r="C48" s="3"/>
      <c r="D48" s="3"/>
      <c r="E48" s="46"/>
      <c r="G48" s="86"/>
      <c r="H48" s="86"/>
      <c r="I48" s="86"/>
    </row>
    <row r="49" spans="1:9" ht="22.5">
      <c r="A49" s="1">
        <v>47</v>
      </c>
      <c r="B49" s="2" t="s">
        <v>700</v>
      </c>
      <c r="C49" s="75">
        <v>16</v>
      </c>
      <c r="D49" s="75">
        <v>16</v>
      </c>
      <c r="E49" s="76">
        <v>3096312.32</v>
      </c>
      <c r="G49" s="86"/>
      <c r="H49" s="86"/>
      <c r="I49" s="86"/>
    </row>
    <row r="50" spans="1:9" ht="22.5">
      <c r="A50" s="3">
        <v>48</v>
      </c>
      <c r="B50" s="44" t="s">
        <v>1032</v>
      </c>
      <c r="C50" s="60"/>
      <c r="D50" s="60"/>
      <c r="E50" s="77"/>
      <c r="G50" s="86"/>
      <c r="H50" s="87"/>
      <c r="I50" s="88"/>
    </row>
    <row r="51" spans="1:9" ht="15.75">
      <c r="A51" s="3">
        <v>49</v>
      </c>
      <c r="B51" s="44" t="s">
        <v>665</v>
      </c>
      <c r="C51" s="75">
        <v>10</v>
      </c>
      <c r="D51" s="75">
        <v>10</v>
      </c>
      <c r="E51" s="78">
        <v>4388799.43</v>
      </c>
      <c r="G51" s="86"/>
      <c r="H51" s="87"/>
      <c r="I51" s="88"/>
    </row>
    <row r="52" spans="1:9" ht="15">
      <c r="A52" s="3">
        <v>50</v>
      </c>
      <c r="B52" s="44" t="s">
        <v>669</v>
      </c>
      <c r="C52" s="55">
        <v>18</v>
      </c>
      <c r="D52" s="55">
        <v>18</v>
      </c>
      <c r="E52" s="79">
        <v>50213127.75</v>
      </c>
      <c r="G52" s="86"/>
      <c r="H52" s="89"/>
      <c r="I52" s="90"/>
    </row>
    <row r="53" spans="1:9" ht="45">
      <c r="A53" s="3">
        <v>51</v>
      </c>
      <c r="B53" s="44" t="s">
        <v>1720</v>
      </c>
      <c r="C53" s="91"/>
      <c r="D53" s="91"/>
      <c r="E53" s="91"/>
      <c r="G53" s="86"/>
      <c r="H53" s="86"/>
      <c r="I53" s="86"/>
    </row>
    <row r="54" spans="1:5" ht="33.75">
      <c r="A54" s="3">
        <v>52</v>
      </c>
      <c r="B54" s="92" t="s">
        <v>1721</v>
      </c>
      <c r="C54" s="91"/>
      <c r="D54" s="91"/>
      <c r="E54" s="91"/>
    </row>
  </sheetData>
  <sheetProtection/>
  <conditionalFormatting sqref="E20">
    <cfRule type="containsText" priority="2" dxfId="436" operator="containsText" text="!">
      <formula>NOT(ISERROR(SEARCH("!",E20)))</formula>
    </cfRule>
  </conditionalFormatting>
  <conditionalFormatting sqref="E9">
    <cfRule type="containsText" priority="1" dxfId="436" operator="containsText" text="!">
      <formula>NOT(ISERROR(SEARCH("!",E9)))</formula>
    </cfRule>
  </conditionalFormatting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Kurban-Špitaliova</dc:creator>
  <cp:keywords/>
  <dc:description/>
  <cp:lastModifiedBy>Vida Verbaitė</cp:lastModifiedBy>
  <cp:lastPrinted>2019-04-04T10:16:33Z</cp:lastPrinted>
  <dcterms:created xsi:type="dcterms:W3CDTF">2018-01-22T09:25:58Z</dcterms:created>
  <dcterms:modified xsi:type="dcterms:W3CDTF">2019-04-17T12:09:50Z</dcterms:modified>
  <cp:category/>
  <cp:version/>
  <cp:contentType/>
  <cp:contentStatus/>
</cp:coreProperties>
</file>